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510" windowWidth="15525" windowHeight="12915" firstSheet="1" activeTab="1"/>
  </bookViews>
  <sheets>
    <sheet name="Лист1" sheetId="1" state="hidden" r:id="rId1"/>
    <sheet name="01.01.22" sheetId="2" r:id="rId2"/>
  </sheets>
  <definedNames/>
  <calcPr fullCalcOnLoad="1"/>
</workbook>
</file>

<file path=xl/sharedStrings.xml><?xml version="1.0" encoding="utf-8"?>
<sst xmlns="http://schemas.openxmlformats.org/spreadsheetml/2006/main" count="177" uniqueCount="176">
  <si>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</si>
  <si>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</si>
  <si>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</si>
  <si>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</si>
  <si>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</si>
  <si>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</si>
  <si>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</si>
  <si>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</si>
  <si>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</si>
  <si>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</si>
  <si>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</si>
  <si>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</si>
  <si>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</si>
  <si>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</si>
  <si>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</si>
  <si>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</si>
  <si>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</si>
  <si>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</si>
  <si>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</si>
  <si>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</si>
  <si>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</si>
  <si>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</si>
  <si>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</si>
  <si>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</si>
  <si>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</si>
  <si>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</si>
  <si>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</si>
  <si>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</si>
  <si>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</si>
  <si>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</si>
  <si>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</si>
  <si>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</si>
  <si>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</si>
  <si>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</si>
  <si>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</si>
  <si>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1000</t>
  </si>
  <si>
    <t xml:space="preserve">           Исполнение</t>
  </si>
  <si>
    <t>Штрафы (денежные взыскания)</t>
  </si>
  <si>
    <t>Прочие налоговые доходы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</si>
  <si>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</si>
  <si>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</si>
  <si>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</si>
  <si>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</si>
  <si>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</si>
  <si>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из краевого бюджета всего</t>
  </si>
  <si>
    <t>Акцизы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</si>
  <si>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</si>
  <si>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</si>
  <si>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</si>
  <si>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</si>
  <si>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</si>
  <si>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</si>
  <si>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Функционирование законодательных органов и органов местного самоуправляем.</t>
  </si>
  <si>
    <t>Итого налоговых и неналоговых доходов</t>
  </si>
  <si>
    <t xml:space="preserve">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</si>
  <si>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кормпорации Фонд содействия реформировнаию жилищно-коммунального хозяйства</t>
  </si>
  <si>
    <t xml:space="preserve">Прочие 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</si>
  <si>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</t>
  </si>
  <si>
    <t xml:space="preserve"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</si>
  <si>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</si>
  <si>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</t>
  </si>
  <si>
    <t xml:space="preserve"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</si>
  <si>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</si>
  <si>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</t>
  </si>
  <si>
    <t xml:space="preserve"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</si>
  <si>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</si>
  <si>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</si>
  <si>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</si>
  <si>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</si>
  <si>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</si>
  <si>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</si>
  <si>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за счет средств краевого бюджета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</si>
  <si>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</si>
  <si>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бюджетам городских округов Приморского края на проведение Всероссийской переписи населения 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</si>
  <si>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</t>
  </si>
  <si>
    <t xml:space="preserve">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</si>
  <si>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Возврат остатков субсидий,субвенций и иных межбюджетных трансфертов</t>
  </si>
  <si>
    <t>Дотации местным бюджетам в целях поощрения наилучших показателей социально-экономического развития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</si>
  <si>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</t>
  </si>
  <si>
    <t>Субсидия бюджетам на возмещение похоронного дела стоимости услуг по погребению умерших, не подлежащих обязательному страхованию на случай временной нетрудоспособности ив связи с материнством на день смерти и неявляющихся пенсионерами, а также в случае рождения мертвого ребенка по истечении 154 дней беремености,  предоставляемых согласно гарантированному перечню услуг по погребению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</si>
  <si>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</si>
  <si>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</si>
  <si>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</si>
  <si>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</si>
  <si>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</si>
  <si>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</si>
  <si>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</si>
  <si>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</si>
  <si>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</si>
  <si>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</si>
  <si>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</si>
  <si>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</si>
  <si>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</si>
  <si>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</si>
  <si>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</si>
  <si>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</si>
  <si>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</si>
  <si>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</si>
  <si>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</si>
  <si>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</si>
  <si>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</si>
  <si>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</si>
  <si>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</si>
  <si>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</si>
  <si>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</si>
  <si>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</si>
  <si>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</si>
  <si>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</si>
  <si>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</si>
  <si>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</si>
  <si>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</si>
  <si>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</si>
  <si>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</si>
  <si>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</si>
  <si>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</si>
  <si>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</si>
  <si>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</si>
  <si>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</si>
  <si>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</si>
  <si>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</si>
  <si>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</si>
  <si>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</si>
  <si>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</si>
  <si>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</si>
  <si>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</si>
  <si>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</si>
  <si>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</si>
  <si>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</si>
  <si>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</si>
  <si>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</si>
  <si>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</si>
  <si>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</si>
  <si>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</si>
  <si>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</si>
  <si>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</si>
  <si>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</si>
  <si>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</si>
  <si>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</si>
  <si>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</si>
  <si>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</si>
  <si>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</si>
  <si>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</si>
  <si>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</si>
  <si>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</si>
  <si>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краевого бюджета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</si>
  <si>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за счет средств краевого бюджета</t>
  </si>
  <si>
    <t>Субсидии бюджетам городских округов Приморского края на реализацию мероприятий по обеспечению жильем молодых семей</t>
  </si>
  <si>
    <t>Субсидии бюджетам городских округов Приморского края на поддержку муниципальных программ формирования современной городской среды</t>
  </si>
  <si>
    <t xml:space="preserve">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 </t>
  </si>
  <si>
    <t>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</t>
  </si>
  <si>
    <t>Прочие субсидии бюджетам городских округов Приморского края на развитие спортивной инфраструктуры, находящейся в муниципальной собственности</t>
  </si>
  <si>
    <t>Прочие субсидии бюджетам  городских округов Приморского края на реализацию проектов  инициативного бюджетирования по направлению  "Твой проект"</t>
  </si>
  <si>
    <t>Субсидия бюджетам городских округов на благоустройство территорий, прилегающих к местам туристического показа</t>
  </si>
  <si>
    <t xml:space="preserve"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 </t>
  </si>
  <si>
    <t>Прочие субсидии бюджетам городских округов Приморского края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</t>
  </si>
  <si>
    <t>Прочие субсидии бюджетам городских округов Приморского края на приобретение и поставку спортивного инвентаря, спортивным оборудованием и иного имущества для развития массового спорта</t>
  </si>
  <si>
    <t>Прочие субсидии на организацию физкультурно-спортивной работы  по месту жительства</t>
  </si>
  <si>
    <t>Субсидии бюджетам на обеспечение граждан твердым топливом</t>
  </si>
  <si>
    <t>Субвенции бюджетам городских округов Приморского края на осуществление полномочий по  состав.списков кандидатов в присяжные заседатели фед.судов</t>
  </si>
  <si>
    <t>0107</t>
  </si>
  <si>
    <t>Обеспечение проведения выборов и референдумов</t>
  </si>
  <si>
    <t>0406</t>
  </si>
  <si>
    <t>Водное хозяйство</t>
  </si>
  <si>
    <t>Прочие субсидии на строительство, реконструкцию, ремонт объектов культуры( в том числе проектно-изыскательские работы), находящихся в собственности и приобретение объектов культуры для муниципальных нужд</t>
  </si>
  <si>
    <t>Проведение муниципальными образованиями комплексных кадастровых работ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</si>
  <si>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РФ</t>
  </si>
  <si>
    <t>Субвенции бюджетам муниципальных образований Приморского края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</si>
  <si>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Прочие межбюджетные трансферты, передаваемые бюджетам городских округов</t>
  </si>
  <si>
    <t>Дотация  в целях поощрения муниципальных образований за рост налоговых доходов</t>
  </si>
  <si>
    <t>0200</t>
  </si>
  <si>
    <t>Национальная оборона</t>
  </si>
  <si>
    <t>0203</t>
  </si>
  <si>
    <t>Мобилизационная и вневойсковая подготовка</t>
  </si>
  <si>
    <t xml:space="preserve">Прочие субсидии бюджетам городских округов Приморского края на обеспечение земельных участков, предоставленных на бесплатной основе гражданам, имеющих трех и более детей, инженерной инфраструктурой </t>
  </si>
  <si>
    <t>Фактическая численность работников муниципальных учреждений на 01.01.2023г.-1598 ед., затраты на выплату им заработной платы и страховые взносы - 996 137,0тыс.руб., численность муниципальных служащих -  121 ед., затраты на  выплату денежного содержания муниципальных служащих и страховые взносы   116719,0 тыс.руб.</t>
  </si>
  <si>
    <t>Сведения о ходе исполнении бюджета Арсеньевского городского округа на 01.01.2023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</si>
</sst>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182" fontId="4" fillId="0" borderId="28" xfId="0" applyNumberFormat="1" applyFont="1" applyBorder="1" applyAlignment="1">
      <alignment/>
    </xf>
    <xf numFmtId="183" fontId="4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 wrapText="1"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/>
    </xf>
    <xf numFmtId="182" fontId="5" fillId="33" borderId="28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182" fontId="5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182" fontId="5" fillId="0" borderId="28" xfId="0" applyNumberFormat="1" applyFont="1" applyBorder="1" applyAlignment="1">
      <alignment/>
    </xf>
    <xf numFmtId="18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wrapText="1"/>
    </xf>
    <xf numFmtId="4" fontId="4" fillId="0" borderId="27" xfId="0" applyNumberFormat="1" applyFont="1" applyFill="1" applyBorder="1" applyAlignment="1">
      <alignment/>
    </xf>
    <xf numFmtId="0" fontId="4" fillId="0" borderId="29" xfId="0" applyFont="1" applyBorder="1" applyAlignment="1">
      <alignment wrapText="1"/>
    </xf>
    <xf numFmtId="4" fontId="4" fillId="34" borderId="27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183" fontId="4" fillId="0" borderId="27" xfId="0" applyNumberFormat="1" applyFont="1" applyFill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83" fontId="4" fillId="34" borderId="27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83" fontId="4" fillId="34" borderId="28" xfId="0" applyNumberFormat="1" applyFont="1" applyFill="1" applyBorder="1" applyAlignment="1">
      <alignment/>
    </xf>
    <xf numFmtId="183" fontId="4" fillId="0" borderId="28" xfId="0" applyNumberFormat="1" applyFont="1" applyFill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4" fontId="4" fillId="0" borderId="28" xfId="0" applyNumberFormat="1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4" fontId="5" fillId="35" borderId="28" xfId="0" applyNumberFormat="1" applyFont="1" applyFill="1" applyBorder="1" applyAlignment="1">
      <alignment/>
    </xf>
    <xf numFmtId="182" fontId="5" fillId="35" borderId="28" xfId="0" applyNumberFormat="1" applyFont="1" applyFill="1" applyBorder="1" applyAlignment="1">
      <alignment/>
    </xf>
    <xf numFmtId="0" fontId="6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 horizontal="center"/>
    </xf>
    <xf numFmtId="4" fontId="51" fillId="0" borderId="28" xfId="0" applyNumberFormat="1" applyFont="1" applyBorder="1" applyAlignment="1">
      <alignment vertical="center" wrapText="1"/>
    </xf>
    <xf numFmtId="4" fontId="51" fillId="0" borderId="28" xfId="0" applyNumberFormat="1" applyFont="1" applyBorder="1" applyAlignment="1">
      <alignment horizontal="right" wrapText="1"/>
    </xf>
    <xf numFmtId="4" fontId="4" fillId="0" borderId="31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51" fillId="0" borderId="28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1" fillId="0" borderId="28" xfId="0" applyFont="1" applyBorder="1" applyAlignment="1">
      <alignment/>
    </xf>
    <xf numFmtId="4" fontId="4" fillId="0" borderId="0" xfId="0" applyNumberFormat="1" applyFont="1" applyAlignment="1">
      <alignment/>
    </xf>
    <xf numFmtId="49" fontId="4" fillId="35" borderId="2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>
      <alignment/>
    </xf>
    <xf numFmtId="0" fontId="51" fillId="0" borderId="28" xfId="0" applyFont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4" fontId="5" fillId="34" borderId="2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2" fillId="0" borderId="28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  <xf numFmtId="182" fontId="52" fillId="0" borderId="28" xfId="0" applyNumberFormat="1" applyFont="1" applyBorder="1" applyAlignment="1">
      <alignment/>
    </xf>
    <xf numFmtId="4" fontId="52" fillId="34" borderId="27" xfId="0" applyNumberFormat="1" applyFont="1" applyFill="1" applyBorder="1" applyAlignment="1">
      <alignment/>
    </xf>
    <xf numFmtId="0" fontId="4" fillId="34" borderId="29" xfId="0" applyFont="1" applyFill="1" applyBorder="1" applyAlignment="1">
      <alignment vertical="top" wrapText="1"/>
    </xf>
    <xf numFmtId="182" fontId="4" fillId="34" borderId="2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34" borderId="28" xfId="0" applyNumberFormat="1" applyFont="1" applyFill="1" applyBorder="1" applyAlignment="1">
      <alignment/>
    </xf>
    <xf numFmtId="49" fontId="5" fillId="0" borderId="33" xfId="0" applyNumberFormat="1" applyFont="1" applyBorder="1" applyAlignment="1">
      <alignment horizontal="center"/>
    </xf>
    <xf numFmtId="4" fontId="53" fillId="0" borderId="28" xfId="0" applyNumberFormat="1" applyFont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2" fontId="7" fillId="0" borderId="34" xfId="0" applyNumberFormat="1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="70" zoomScaleNormal="70" zoomScalePageLayoutView="0" workbookViewId="0" topLeftCell="A1">
      <selection activeCell="C2" sqref="C2"/>
    </sheetView>
  </sheetViews>
  <sheetFormatPr defaultColWidth="8.875" defaultRowHeight="12.75"/>
  <cols>
    <col min="1" max="1" width="4.875" style="0" customWidth="1"/>
    <col min="2" max="2" width="8.00390625" style="1" customWidth="1"/>
    <col min="3" max="3" width="60.125" style="0" customWidth="1"/>
    <col min="4" max="4" width="20.375" style="0" customWidth="1"/>
    <col min="5" max="5" width="21.00390625" style="0" customWidth="1"/>
    <col min="6" max="6" width="10.625" style="0" customWidth="1"/>
    <col min="7" max="7" width="20.00390625" style="2" customWidth="1"/>
    <col min="8" max="8" width="9.25390625" style="2" bestFit="1" customWidth="1"/>
    <col min="9" max="16384" width="8.875" style="2" customWidth="1"/>
  </cols>
  <sheetData>
    <row r="1" spans="1:6" s="4" customFormat="1" ht="39.75" customHeight="1">
      <c r="A1" s="13"/>
      <c r="B1" s="14"/>
      <c r="C1" s="116" t="s">
        <v>175</v>
      </c>
      <c r="D1" s="116"/>
      <c r="E1" s="116"/>
      <c r="F1" s="116"/>
    </row>
    <row r="2" spans="1:6" s="4" customFormat="1" ht="1.5" customHeight="1" thickBot="1">
      <c r="A2" s="13"/>
      <c r="B2" s="14"/>
      <c r="C2" s="15"/>
      <c r="D2" s="15"/>
      <c r="E2" s="15"/>
      <c r="F2" s="15"/>
    </row>
    <row r="3" spans="1:6" s="5" customFormat="1" ht="12.75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36</v>
      </c>
      <c r="F3" s="19"/>
    </row>
    <row r="4" spans="1:6" s="5" customFormat="1" ht="15" customHeight="1">
      <c r="A4" s="20" t="s">
        <v>4</v>
      </c>
      <c r="B4" s="21" t="s">
        <v>5</v>
      </c>
      <c r="C4" s="21"/>
      <c r="D4" s="21"/>
      <c r="E4" s="22" t="s">
        <v>6</v>
      </c>
      <c r="F4" s="23" t="s">
        <v>7</v>
      </c>
    </row>
    <row r="5" spans="1:6" s="5" customFormat="1" ht="16.5" thickBot="1">
      <c r="A5" s="24"/>
      <c r="B5" s="25"/>
      <c r="C5" s="25"/>
      <c r="D5" s="26"/>
      <c r="E5" s="26"/>
      <c r="F5" s="27"/>
    </row>
    <row r="6" spans="1:6" s="5" customFormat="1" ht="12" customHeight="1" thickBot="1">
      <c r="A6" s="28">
        <v>1</v>
      </c>
      <c r="B6" s="29">
        <v>2</v>
      </c>
      <c r="C6" s="30">
        <v>3</v>
      </c>
      <c r="D6" s="28">
        <v>4</v>
      </c>
      <c r="E6" s="31">
        <v>5</v>
      </c>
      <c r="F6" s="32">
        <v>6</v>
      </c>
    </row>
    <row r="7" spans="1:6" s="3" customFormat="1" ht="13.5" customHeight="1">
      <c r="A7" s="33"/>
      <c r="B7" s="34"/>
      <c r="C7" s="35" t="s">
        <v>8</v>
      </c>
      <c r="D7" s="33"/>
      <c r="E7" s="33"/>
      <c r="F7" s="33"/>
    </row>
    <row r="8" spans="1:6" s="5" customFormat="1" ht="24" customHeight="1">
      <c r="A8" s="36">
        <v>1</v>
      </c>
      <c r="B8" s="36"/>
      <c r="C8" s="37" t="s">
        <v>9</v>
      </c>
      <c r="D8" s="38">
        <v>522403000</v>
      </c>
      <c r="E8" s="98">
        <v>575054516.39</v>
      </c>
      <c r="F8" s="39">
        <f>E8/D8*100</f>
        <v>110.07871631479911</v>
      </c>
    </row>
    <row r="9" spans="1:6" s="5" customFormat="1" ht="26.25" customHeight="1">
      <c r="A9" s="36">
        <v>2</v>
      </c>
      <c r="B9" s="36"/>
      <c r="C9" s="37" t="s">
        <v>45</v>
      </c>
      <c r="D9" s="38">
        <v>18500000</v>
      </c>
      <c r="E9" s="73">
        <v>18638898.5</v>
      </c>
      <c r="F9" s="39">
        <f aca="true" t="shared" si="0" ref="F9:F20">E9/D9*100</f>
        <v>100.75080270270271</v>
      </c>
    </row>
    <row r="10" spans="1:6" s="5" customFormat="1" ht="26.25" customHeight="1">
      <c r="A10" s="36">
        <v>3</v>
      </c>
      <c r="B10" s="36"/>
      <c r="C10" s="37" t="s">
        <v>10</v>
      </c>
      <c r="D10" s="38">
        <v>0</v>
      </c>
      <c r="E10" s="73">
        <v>36169.98</v>
      </c>
      <c r="F10" s="39"/>
    </row>
    <row r="11" spans="1:6" s="5" customFormat="1" ht="26.25" customHeight="1">
      <c r="A11" s="36">
        <v>4</v>
      </c>
      <c r="B11" s="36"/>
      <c r="C11" s="37" t="s">
        <v>11</v>
      </c>
      <c r="D11" s="38">
        <v>36500000</v>
      </c>
      <c r="E11" s="73">
        <v>39940575.57</v>
      </c>
      <c r="F11" s="39">
        <f t="shared" si="0"/>
        <v>109.42623443835618</v>
      </c>
    </row>
    <row r="12" spans="1:6" s="5" customFormat="1" ht="25.5" customHeight="1">
      <c r="A12" s="36">
        <v>5</v>
      </c>
      <c r="B12" s="36"/>
      <c r="C12" s="37" t="s">
        <v>12</v>
      </c>
      <c r="D12" s="38">
        <v>26000000</v>
      </c>
      <c r="E12" s="73">
        <v>27368995.2</v>
      </c>
      <c r="F12" s="39">
        <f t="shared" si="0"/>
        <v>105.26536615384614</v>
      </c>
    </row>
    <row r="13" spans="1:6" s="5" customFormat="1" ht="27.75" customHeight="1">
      <c r="A13" s="36">
        <v>6</v>
      </c>
      <c r="B13" s="36"/>
      <c r="C13" s="37" t="s">
        <v>13</v>
      </c>
      <c r="D13" s="38">
        <v>7000000</v>
      </c>
      <c r="E13" s="73">
        <v>7642576.33</v>
      </c>
      <c r="F13" s="39">
        <f t="shared" si="0"/>
        <v>109.17966185714285</v>
      </c>
    </row>
    <row r="14" spans="1:6" s="5" customFormat="1" ht="25.5" customHeight="1">
      <c r="A14" s="36">
        <v>7</v>
      </c>
      <c r="B14" s="36"/>
      <c r="C14" s="37" t="s">
        <v>14</v>
      </c>
      <c r="D14" s="38">
        <v>13000000</v>
      </c>
      <c r="E14" s="73">
        <f>13979080.6+134179.47</f>
        <v>14113260.07</v>
      </c>
      <c r="F14" s="39">
        <f t="shared" si="0"/>
        <v>108.56353899999999</v>
      </c>
    </row>
    <row r="15" spans="1:6" s="5" customFormat="1" ht="26.25" customHeight="1">
      <c r="A15" s="36">
        <v>8</v>
      </c>
      <c r="B15" s="36"/>
      <c r="C15" s="37" t="s">
        <v>15</v>
      </c>
      <c r="D15" s="38">
        <v>14200000</v>
      </c>
      <c r="E15" s="73">
        <v>16064540.36</v>
      </c>
      <c r="F15" s="39">
        <f t="shared" si="0"/>
        <v>113.13056591549295</v>
      </c>
    </row>
    <row r="16" spans="1:6" s="5" customFormat="1" ht="25.5" customHeight="1">
      <c r="A16" s="36">
        <v>9</v>
      </c>
      <c r="B16" s="36"/>
      <c r="C16" s="37" t="s">
        <v>16</v>
      </c>
      <c r="D16" s="38">
        <v>1300000</v>
      </c>
      <c r="E16" s="73">
        <v>1359341.68</v>
      </c>
      <c r="F16" s="39">
        <f t="shared" si="0"/>
        <v>104.56474461538461</v>
      </c>
    </row>
    <row r="17" spans="1:6" s="5" customFormat="1" ht="13.5" customHeight="1" hidden="1">
      <c r="A17" s="36">
        <v>10</v>
      </c>
      <c r="B17" s="36"/>
      <c r="C17" s="41" t="s">
        <v>51</v>
      </c>
      <c r="D17" s="40"/>
      <c r="E17" s="73"/>
      <c r="F17" s="39">
        <v>0</v>
      </c>
    </row>
    <row r="18" spans="1:6" s="5" customFormat="1" ht="24.75" customHeight="1">
      <c r="A18" s="36">
        <v>11</v>
      </c>
      <c r="B18" s="36"/>
      <c r="C18" s="37" t="s">
        <v>17</v>
      </c>
      <c r="D18" s="38">
        <v>5200000</v>
      </c>
      <c r="E18" s="73">
        <v>5349999.26</v>
      </c>
      <c r="F18" s="39">
        <f t="shared" si="0"/>
        <v>102.88460115384615</v>
      </c>
    </row>
    <row r="19" spans="1:6" s="5" customFormat="1" ht="27" customHeight="1">
      <c r="A19" s="36">
        <v>12</v>
      </c>
      <c r="B19" s="36"/>
      <c r="C19" s="37" t="s">
        <v>39</v>
      </c>
      <c r="D19" s="38">
        <v>5200000</v>
      </c>
      <c r="E19" s="73">
        <f>4843498.16+803086.74</f>
        <v>5646584.9</v>
      </c>
      <c r="F19" s="39">
        <f t="shared" si="0"/>
        <v>108.58817115384616</v>
      </c>
    </row>
    <row r="20" spans="1:6" s="5" customFormat="1" ht="24" customHeight="1">
      <c r="A20" s="36">
        <v>13</v>
      </c>
      <c r="B20" s="36"/>
      <c r="C20" s="37" t="s">
        <v>38</v>
      </c>
      <c r="D20" s="38">
        <f>122750182.81+82000</f>
        <v>122832182.81</v>
      </c>
      <c r="E20" s="73">
        <f>137604956.24-36169.98+82016.26</f>
        <v>137650802.52</v>
      </c>
      <c r="F20" s="39">
        <f t="shared" si="0"/>
        <v>112.06411819036208</v>
      </c>
    </row>
    <row r="21" spans="1:6" s="5" customFormat="1" ht="27" customHeight="1">
      <c r="A21" s="36">
        <v>14</v>
      </c>
      <c r="B21" s="36"/>
      <c r="C21" s="37" t="s">
        <v>37</v>
      </c>
      <c r="D21" s="38">
        <v>2000000</v>
      </c>
      <c r="E21" s="38">
        <v>2382100.2</v>
      </c>
      <c r="F21" s="39">
        <f aca="true" t="shared" si="1" ref="F21:F27">E21/D21*100</f>
        <v>119.10501</v>
      </c>
    </row>
    <row r="22" spans="1:6" s="5" customFormat="1" ht="24.75" customHeight="1">
      <c r="A22" s="36"/>
      <c r="B22" s="36"/>
      <c r="C22" s="37" t="s">
        <v>43</v>
      </c>
      <c r="D22" s="38">
        <f>550000+200000+9200000</f>
        <v>9950000</v>
      </c>
      <c r="E22" s="38">
        <f>9760642.54+233668.54+659631.67</f>
        <v>10653942.749999998</v>
      </c>
      <c r="F22" s="39">
        <f t="shared" si="1"/>
        <v>107.07480150753767</v>
      </c>
    </row>
    <row r="23" spans="1:7" s="4" customFormat="1" ht="28.5" customHeight="1">
      <c r="A23" s="42"/>
      <c r="B23" s="43"/>
      <c r="C23" s="44" t="s">
        <v>53</v>
      </c>
      <c r="D23" s="45">
        <f>SUM(D8:D22)</f>
        <v>784085182.81</v>
      </c>
      <c r="E23" s="45">
        <f>SUM(E8:E22)</f>
        <v>861902303.7100002</v>
      </c>
      <c r="F23" s="46">
        <f t="shared" si="1"/>
        <v>109.9245748556451</v>
      </c>
      <c r="G23" s="12"/>
    </row>
    <row r="24" spans="1:6" s="5" customFormat="1" ht="36" customHeight="1">
      <c r="A24" s="37">
        <v>16</v>
      </c>
      <c r="B24" s="36"/>
      <c r="C24" s="52" t="s">
        <v>168</v>
      </c>
      <c r="D24" s="48">
        <v>7356119.6</v>
      </c>
      <c r="E24" s="49">
        <v>7356119.6</v>
      </c>
      <c r="F24" s="50">
        <v>0</v>
      </c>
    </row>
    <row r="25" spans="1:6" s="5" customFormat="1" ht="18.75" customHeight="1">
      <c r="A25" s="33">
        <v>17</v>
      </c>
      <c r="B25" s="51"/>
      <c r="C25" s="47" t="s">
        <v>49</v>
      </c>
      <c r="D25" s="49">
        <v>112304900</v>
      </c>
      <c r="E25" s="49">
        <v>112304900</v>
      </c>
      <c r="F25" s="50">
        <v>0</v>
      </c>
    </row>
    <row r="26" spans="1:6" s="5" customFormat="1" ht="0.75" customHeight="1">
      <c r="A26" s="33">
        <v>18</v>
      </c>
      <c r="B26" s="51"/>
      <c r="C26" s="52" t="s">
        <v>77</v>
      </c>
      <c r="D26" s="49"/>
      <c r="E26" s="49"/>
      <c r="F26" s="50">
        <v>0</v>
      </c>
    </row>
    <row r="27" spans="1:6" s="5" customFormat="1" ht="21" customHeight="1">
      <c r="A27" s="33">
        <v>19</v>
      </c>
      <c r="B27" s="51"/>
      <c r="C27" s="53" t="s">
        <v>44</v>
      </c>
      <c r="D27" s="54">
        <f>SUM(D29:D55)</f>
        <v>296418814.40000004</v>
      </c>
      <c r="E27" s="54">
        <f>SUM(E29:E55)</f>
        <v>294838978.62</v>
      </c>
      <c r="F27" s="55">
        <f t="shared" si="1"/>
        <v>99.46702580833208</v>
      </c>
    </row>
    <row r="28" spans="1:6" s="5" customFormat="1" ht="9.75" customHeight="1">
      <c r="A28" s="33"/>
      <c r="B28" s="51"/>
      <c r="C28" s="37" t="s">
        <v>19</v>
      </c>
      <c r="D28" s="56"/>
      <c r="E28" s="56"/>
      <c r="F28" s="39"/>
    </row>
    <row r="29" spans="1:6" s="4" customFormat="1" ht="71.25" customHeight="1">
      <c r="A29" s="33"/>
      <c r="B29" s="51"/>
      <c r="C29" s="57" t="s">
        <v>145</v>
      </c>
      <c r="D29" s="60">
        <v>356652.47</v>
      </c>
      <c r="E29" s="60">
        <v>356652.47</v>
      </c>
      <c r="F29" s="39">
        <f aca="true" t="shared" si="2" ref="F29:F39">E29/D29*100</f>
        <v>100</v>
      </c>
    </row>
    <row r="30" spans="1:6" s="4" customFormat="1" ht="89.25" customHeight="1">
      <c r="A30" s="33"/>
      <c r="B30" s="51"/>
      <c r="C30" s="111" t="s">
        <v>173</v>
      </c>
      <c r="D30" s="58">
        <v>10868711.93</v>
      </c>
      <c r="E30" s="58">
        <v>10868711.93</v>
      </c>
      <c r="F30" s="39">
        <f t="shared" si="2"/>
        <v>100</v>
      </c>
    </row>
    <row r="31" spans="1:6" s="4" customFormat="1" ht="120.75" customHeight="1">
      <c r="A31" s="33"/>
      <c r="B31" s="51"/>
      <c r="C31" s="59" t="s">
        <v>55</v>
      </c>
      <c r="D31" s="60">
        <v>2072419.59</v>
      </c>
      <c r="E31" s="60">
        <v>2072419.59</v>
      </c>
      <c r="F31" s="39">
        <f t="shared" si="2"/>
        <v>100</v>
      </c>
    </row>
    <row r="32" spans="1:6" s="4" customFormat="1" ht="52.5" customHeight="1">
      <c r="A32" s="33"/>
      <c r="B32" s="51"/>
      <c r="C32" s="59" t="s">
        <v>146</v>
      </c>
      <c r="D32" s="60">
        <v>2810275</v>
      </c>
      <c r="E32" s="60">
        <v>2810275</v>
      </c>
      <c r="F32" s="39">
        <f t="shared" si="2"/>
        <v>100</v>
      </c>
    </row>
    <row r="33" spans="1:6" s="5" customFormat="1" ht="63.75" customHeight="1">
      <c r="A33" s="33"/>
      <c r="B33" s="51"/>
      <c r="C33" s="57" t="s">
        <v>149</v>
      </c>
      <c r="D33" s="60">
        <v>4204696.81</v>
      </c>
      <c r="E33" s="60">
        <v>4204696.81</v>
      </c>
      <c r="F33" s="39">
        <f t="shared" si="2"/>
        <v>100</v>
      </c>
    </row>
    <row r="34" spans="1:6" s="5" customFormat="1" ht="51" customHeight="1">
      <c r="A34" s="33"/>
      <c r="B34" s="51"/>
      <c r="C34" s="59" t="s">
        <v>147</v>
      </c>
      <c r="D34" s="60">
        <v>32423195</v>
      </c>
      <c r="E34" s="60">
        <v>32423195</v>
      </c>
      <c r="F34" s="39">
        <f t="shared" si="2"/>
        <v>100</v>
      </c>
    </row>
    <row r="35" spans="1:6" s="5" customFormat="1" ht="71.25" customHeight="1">
      <c r="A35" s="33"/>
      <c r="B35" s="51"/>
      <c r="C35" s="59" t="s">
        <v>148</v>
      </c>
      <c r="D35" s="60">
        <v>16882076.82</v>
      </c>
      <c r="E35" s="60">
        <v>16882076.82</v>
      </c>
      <c r="F35" s="39">
        <f t="shared" si="2"/>
        <v>100</v>
      </c>
    </row>
    <row r="36" spans="1:6" s="5" customFormat="1" ht="57.75" customHeight="1">
      <c r="A36" s="33"/>
      <c r="B36" s="51"/>
      <c r="C36" s="59" t="s">
        <v>152</v>
      </c>
      <c r="D36" s="60">
        <v>125194020</v>
      </c>
      <c r="E36" s="60">
        <v>124334041.89</v>
      </c>
      <c r="F36" s="39">
        <f t="shared" si="2"/>
        <v>99.31308371597942</v>
      </c>
    </row>
    <row r="37" spans="1:6" s="5" customFormat="1" ht="56.25" customHeight="1">
      <c r="A37" s="33"/>
      <c r="B37" s="51"/>
      <c r="C37" s="59" t="s">
        <v>151</v>
      </c>
      <c r="D37" s="60">
        <v>5487848.79</v>
      </c>
      <c r="E37" s="60">
        <v>5487848.79</v>
      </c>
      <c r="F37" s="39">
        <f t="shared" si="2"/>
        <v>100</v>
      </c>
    </row>
    <row r="38" spans="1:6" s="5" customFormat="1" ht="75" customHeight="1">
      <c r="A38" s="33"/>
      <c r="B38" s="51"/>
      <c r="C38" s="59" t="s">
        <v>150</v>
      </c>
      <c r="D38" s="60">
        <v>2784534.11</v>
      </c>
      <c r="E38" s="60">
        <v>2784534.11</v>
      </c>
      <c r="F38" s="39">
        <f t="shared" si="2"/>
        <v>100</v>
      </c>
    </row>
    <row r="39" spans="1:6" s="5" customFormat="1" ht="86.25" customHeight="1">
      <c r="A39" s="33"/>
      <c r="B39" s="51"/>
      <c r="C39" s="59" t="s">
        <v>153</v>
      </c>
      <c r="D39" s="60">
        <v>15000000</v>
      </c>
      <c r="E39" s="60">
        <v>15000000</v>
      </c>
      <c r="F39" s="39">
        <f t="shared" si="2"/>
        <v>100</v>
      </c>
    </row>
    <row r="40" spans="1:6" s="5" customFormat="1" ht="84" customHeight="1">
      <c r="A40" s="33"/>
      <c r="B40" s="51"/>
      <c r="C40" s="59" t="s">
        <v>154</v>
      </c>
      <c r="D40" s="60">
        <v>9576571.7</v>
      </c>
      <c r="E40" s="60">
        <v>9576571.7</v>
      </c>
      <c r="F40" s="39">
        <f>E40/D40*100</f>
        <v>100</v>
      </c>
    </row>
    <row r="41" spans="1:6" s="5" customFormat="1" ht="71.25" customHeight="1">
      <c r="A41" s="33"/>
      <c r="B41" s="51"/>
      <c r="C41" s="59" t="s">
        <v>155</v>
      </c>
      <c r="D41" s="60">
        <v>630499.99</v>
      </c>
      <c r="E41" s="60">
        <v>630499.99</v>
      </c>
      <c r="F41" s="39">
        <f>E41/D41*100</f>
        <v>100</v>
      </c>
    </row>
    <row r="42" spans="1:6" s="5" customFormat="1" ht="57" customHeight="1">
      <c r="A42" s="33"/>
      <c r="B42" s="51"/>
      <c r="C42" s="59" t="s">
        <v>56</v>
      </c>
      <c r="D42" s="60">
        <v>50000000</v>
      </c>
      <c r="E42" s="60">
        <v>50000000</v>
      </c>
      <c r="F42" s="39">
        <f>E42/D42*100</f>
        <v>100</v>
      </c>
    </row>
    <row r="43" spans="1:6" s="5" customFormat="1" ht="39.75" customHeight="1">
      <c r="A43" s="33"/>
      <c r="B43" s="51"/>
      <c r="C43" s="59" t="s">
        <v>156</v>
      </c>
      <c r="D43" s="60">
        <v>372125</v>
      </c>
      <c r="E43" s="60">
        <v>372125</v>
      </c>
      <c r="F43" s="39">
        <f>E43/D43*100</f>
        <v>100</v>
      </c>
    </row>
    <row r="44" spans="1:6" s="5" customFormat="1" ht="36" customHeight="1">
      <c r="A44" s="33"/>
      <c r="B44" s="51"/>
      <c r="C44" s="59" t="s">
        <v>157</v>
      </c>
      <c r="D44" s="60"/>
      <c r="E44" s="58"/>
      <c r="F44" s="39" t="e">
        <f aca="true" t="shared" si="3" ref="F44:F54">E44/D44*100</f>
        <v>#DIV/0!</v>
      </c>
    </row>
    <row r="45" spans="1:6" s="5" customFormat="1" ht="22.5" customHeight="1" hidden="1">
      <c r="A45" s="33"/>
      <c r="B45" s="51"/>
      <c r="C45" s="59"/>
      <c r="D45" s="60"/>
      <c r="E45" s="58"/>
      <c r="F45" s="39" t="e">
        <f t="shared" si="3"/>
        <v>#DIV/0!</v>
      </c>
    </row>
    <row r="46" spans="1:6" s="5" customFormat="1" ht="26.25" customHeight="1" hidden="1">
      <c r="A46" s="33"/>
      <c r="B46" s="51"/>
      <c r="C46" s="59"/>
      <c r="D46" s="60"/>
      <c r="E46" s="58"/>
      <c r="F46" s="39" t="e">
        <f t="shared" si="3"/>
        <v>#DIV/0!</v>
      </c>
    </row>
    <row r="47" spans="1:6" s="5" customFormat="1" ht="25.5" customHeight="1" hidden="1">
      <c r="A47" s="33"/>
      <c r="B47" s="51"/>
      <c r="C47" s="59"/>
      <c r="D47" s="60"/>
      <c r="E47" s="58"/>
      <c r="F47" s="39" t="e">
        <f t="shared" si="3"/>
        <v>#DIV/0!</v>
      </c>
    </row>
    <row r="48" spans="1:6" s="5" customFormat="1" ht="25.5" customHeight="1" hidden="1">
      <c r="A48" s="33"/>
      <c r="B48" s="51"/>
      <c r="C48" s="59"/>
      <c r="D48" s="60"/>
      <c r="E48" s="58"/>
      <c r="F48" s="39" t="e">
        <f t="shared" si="3"/>
        <v>#DIV/0!</v>
      </c>
    </row>
    <row r="49" spans="1:6" s="5" customFormat="1" ht="34.5" customHeight="1" hidden="1">
      <c r="A49" s="33"/>
      <c r="B49" s="51"/>
      <c r="C49" s="59"/>
      <c r="D49" s="60"/>
      <c r="E49" s="58"/>
      <c r="F49" s="39" t="e">
        <f t="shared" si="3"/>
        <v>#DIV/0!</v>
      </c>
    </row>
    <row r="50" spans="1:6" s="5" customFormat="1" ht="26.25" customHeight="1" hidden="1">
      <c r="A50" s="33"/>
      <c r="B50" s="51"/>
      <c r="C50" s="59"/>
      <c r="D50" s="60"/>
      <c r="E50" s="58"/>
      <c r="F50" s="39" t="e">
        <f t="shared" si="3"/>
        <v>#DIV/0!</v>
      </c>
    </row>
    <row r="51" spans="1:6" s="5" customFormat="1" ht="29.25" customHeight="1" hidden="1">
      <c r="A51" s="33"/>
      <c r="B51" s="51"/>
      <c r="C51" s="61"/>
      <c r="D51" s="60"/>
      <c r="E51" s="58"/>
      <c r="F51" s="39" t="e">
        <f t="shared" si="3"/>
        <v>#DIV/0!</v>
      </c>
    </row>
    <row r="52" spans="1:6" s="5" customFormat="1" ht="27" customHeight="1" hidden="1">
      <c r="A52" s="33"/>
      <c r="B52" s="51"/>
      <c r="C52" s="61"/>
      <c r="D52" s="60"/>
      <c r="E52" s="62"/>
      <c r="F52" s="39" t="e">
        <f t="shared" si="3"/>
        <v>#DIV/0!</v>
      </c>
    </row>
    <row r="53" spans="1:6" s="5" customFormat="1" ht="34.5" customHeight="1">
      <c r="A53" s="33"/>
      <c r="B53" s="51"/>
      <c r="C53" s="61" t="s">
        <v>164</v>
      </c>
      <c r="D53" s="104">
        <v>719857.37</v>
      </c>
      <c r="E53" s="65"/>
      <c r="F53" s="39"/>
    </row>
    <row r="54" spans="1:6" s="5" customFormat="1" ht="70.5" customHeight="1">
      <c r="A54" s="33"/>
      <c r="B54" s="51"/>
      <c r="C54" s="61" t="s">
        <v>163</v>
      </c>
      <c r="D54" s="60">
        <v>17035329.82</v>
      </c>
      <c r="E54" s="60">
        <v>17035329.52</v>
      </c>
      <c r="F54" s="39">
        <f t="shared" si="3"/>
        <v>99.99999823895396</v>
      </c>
    </row>
    <row r="55" spans="1:6" s="5" customFormat="1" ht="105" customHeight="1" hidden="1">
      <c r="A55" s="33"/>
      <c r="B55" s="51"/>
      <c r="C55" s="105"/>
      <c r="D55" s="60"/>
      <c r="E55" s="60"/>
      <c r="F55" s="106"/>
    </row>
    <row r="56" spans="1:8" s="5" customFormat="1" ht="43.5" customHeight="1">
      <c r="A56" s="33">
        <v>20</v>
      </c>
      <c r="B56" s="51"/>
      <c r="C56" s="63" t="s">
        <v>18</v>
      </c>
      <c r="D56" s="54">
        <f>SUM(D59:D100)</f>
        <v>675088701.4599999</v>
      </c>
      <c r="E56" s="54">
        <f>SUM(E59:E100)</f>
        <v>673533397.88</v>
      </c>
      <c r="F56" s="55">
        <f>E56/D56*100</f>
        <v>99.76961492961794</v>
      </c>
      <c r="G56" s="6"/>
      <c r="H56" s="6"/>
    </row>
    <row r="57" spans="1:6" s="5" customFormat="1" ht="2.25" customHeight="1" hidden="1">
      <c r="A57" s="33"/>
      <c r="B57" s="51"/>
      <c r="C57" s="64"/>
      <c r="D57" s="65"/>
      <c r="E57" s="62"/>
      <c r="F57" s="39"/>
    </row>
    <row r="58" spans="1:6" s="3" customFormat="1" ht="10.5" customHeight="1">
      <c r="A58" s="37"/>
      <c r="B58" s="66"/>
      <c r="C58" s="67" t="s">
        <v>19</v>
      </c>
      <c r="D58" s="68"/>
      <c r="E58" s="69"/>
      <c r="F58" s="70"/>
    </row>
    <row r="59" spans="1:6" s="5" customFormat="1" ht="93" customHeight="1">
      <c r="A59" s="37"/>
      <c r="B59" s="71"/>
      <c r="C59" s="72" t="s">
        <v>57</v>
      </c>
      <c r="D59" s="60">
        <v>290924403</v>
      </c>
      <c r="E59" s="60">
        <v>290924403</v>
      </c>
      <c r="F59" s="39">
        <f aca="true" t="shared" si="4" ref="F59:F94">E59/D59*100</f>
        <v>100</v>
      </c>
    </row>
    <row r="60" spans="1:6" s="5" customFormat="1" ht="67.5" customHeight="1">
      <c r="A60" s="37"/>
      <c r="B60" s="36"/>
      <c r="C60" s="72" t="s">
        <v>58</v>
      </c>
      <c r="D60" s="60">
        <v>205612474</v>
      </c>
      <c r="E60" s="60">
        <v>205612474</v>
      </c>
      <c r="F60" s="39">
        <f t="shared" si="4"/>
        <v>100</v>
      </c>
    </row>
    <row r="61" spans="1:6" s="5" customFormat="1" ht="51" customHeight="1">
      <c r="A61" s="37"/>
      <c r="B61" s="36"/>
      <c r="C61" s="72" t="s">
        <v>59</v>
      </c>
      <c r="D61" s="60">
        <v>8493440.38</v>
      </c>
      <c r="E61" s="60">
        <v>8493440.38</v>
      </c>
      <c r="F61" s="39">
        <f t="shared" si="4"/>
        <v>100</v>
      </c>
    </row>
    <row r="62" spans="1:6" s="5" customFormat="1" ht="47.25" customHeight="1" hidden="1">
      <c r="A62" s="37"/>
      <c r="B62" s="36"/>
      <c r="C62" s="57" t="s">
        <v>60</v>
      </c>
      <c r="D62" s="108"/>
      <c r="E62" s="108"/>
      <c r="F62" s="39">
        <v>0</v>
      </c>
    </row>
    <row r="63" spans="1:6" s="5" customFormat="1" ht="49.5" customHeight="1">
      <c r="A63" s="37"/>
      <c r="B63" s="36"/>
      <c r="C63" s="57" t="s">
        <v>61</v>
      </c>
      <c r="D63" s="108">
        <v>6771829.4</v>
      </c>
      <c r="E63" s="108">
        <v>6771829.4</v>
      </c>
      <c r="F63" s="39">
        <f t="shared" si="4"/>
        <v>100</v>
      </c>
    </row>
    <row r="64" spans="1:6" s="5" customFormat="1" ht="22.5" customHeight="1">
      <c r="A64" s="37"/>
      <c r="B64" s="36"/>
      <c r="C64" s="57" t="s">
        <v>62</v>
      </c>
      <c r="D64" s="108">
        <v>2245080</v>
      </c>
      <c r="E64" s="108">
        <v>2245080</v>
      </c>
      <c r="F64" s="39">
        <f t="shared" si="4"/>
        <v>100</v>
      </c>
    </row>
    <row r="65" spans="1:6" s="5" customFormat="1" ht="50.25" customHeight="1">
      <c r="A65" s="37"/>
      <c r="B65" s="36"/>
      <c r="C65" s="57" t="s">
        <v>63</v>
      </c>
      <c r="D65" s="108">
        <v>909860</v>
      </c>
      <c r="E65" s="108">
        <v>733112.06</v>
      </c>
      <c r="F65" s="39">
        <f t="shared" si="4"/>
        <v>80.57416085991252</v>
      </c>
    </row>
    <row r="66" spans="1:6" s="5" customFormat="1" ht="62.25" customHeight="1">
      <c r="A66" s="37"/>
      <c r="B66" s="36"/>
      <c r="C66" s="57" t="s">
        <v>158</v>
      </c>
      <c r="D66" s="108">
        <v>533081</v>
      </c>
      <c r="E66" s="108">
        <v>533081</v>
      </c>
      <c r="F66" s="39">
        <f t="shared" si="4"/>
        <v>100</v>
      </c>
    </row>
    <row r="67" spans="1:6" s="5" customFormat="1" ht="100.5" customHeight="1">
      <c r="A67" s="37"/>
      <c r="B67" s="36"/>
      <c r="C67" s="57" t="s">
        <v>64</v>
      </c>
      <c r="D67" s="108">
        <v>3387.08</v>
      </c>
      <c r="E67" s="108">
        <v>3387.08</v>
      </c>
      <c r="F67" s="39">
        <f t="shared" si="4"/>
        <v>100</v>
      </c>
    </row>
    <row r="68" spans="1:6" s="5" customFormat="1" ht="89.25" customHeight="1">
      <c r="A68" s="37"/>
      <c r="B68" s="36"/>
      <c r="C68" s="57" t="s">
        <v>166</v>
      </c>
      <c r="D68" s="108">
        <v>27536500.81</v>
      </c>
      <c r="E68" s="108">
        <v>27529076.26</v>
      </c>
      <c r="F68" s="39">
        <f t="shared" si="4"/>
        <v>99.9730374238498</v>
      </c>
    </row>
    <row r="69" spans="1:6" s="5" customFormat="1" ht="72" customHeight="1">
      <c r="A69" s="37"/>
      <c r="B69" s="36"/>
      <c r="C69" s="57" t="s">
        <v>65</v>
      </c>
      <c r="D69" s="108">
        <v>3900437</v>
      </c>
      <c r="E69" s="108">
        <v>3895893.53</v>
      </c>
      <c r="F69" s="39">
        <f t="shared" si="4"/>
        <v>99.8835138216564</v>
      </c>
    </row>
    <row r="70" spans="1:6" s="5" customFormat="1" ht="89.25" customHeight="1">
      <c r="A70" s="37"/>
      <c r="B70" s="36"/>
      <c r="C70" s="57" t="s">
        <v>66</v>
      </c>
      <c r="D70" s="108">
        <v>30756789.43</v>
      </c>
      <c r="E70" s="108">
        <v>30239522.44</v>
      </c>
      <c r="F70" s="39">
        <f t="shared" si="4"/>
        <v>98.31820225847287</v>
      </c>
    </row>
    <row r="71" spans="1:6" s="5" customFormat="1" ht="11.25" customHeight="1" hidden="1">
      <c r="A71" s="37"/>
      <c r="B71" s="36"/>
      <c r="C71" s="37"/>
      <c r="D71" s="68"/>
      <c r="E71" s="68"/>
      <c r="F71" s="39" t="e">
        <f t="shared" si="4"/>
        <v>#DIV/0!</v>
      </c>
    </row>
    <row r="72" spans="1:6" s="5" customFormat="1" ht="11.25" customHeight="1" hidden="1">
      <c r="A72" s="37"/>
      <c r="B72" s="36"/>
      <c r="C72" s="37"/>
      <c r="D72" s="68"/>
      <c r="E72" s="68"/>
      <c r="F72" s="39" t="e">
        <f t="shared" si="4"/>
        <v>#DIV/0!</v>
      </c>
    </row>
    <row r="73" spans="1:6" s="5" customFormat="1" ht="12.75" customHeight="1" hidden="1">
      <c r="A73" s="37"/>
      <c r="B73" s="36"/>
      <c r="C73" s="37"/>
      <c r="D73" s="68"/>
      <c r="E73" s="68"/>
      <c r="F73" s="39" t="e">
        <f t="shared" si="4"/>
        <v>#DIV/0!</v>
      </c>
    </row>
    <row r="74" spans="1:6" s="5" customFormat="1" ht="11.25" customHeight="1" hidden="1">
      <c r="A74" s="37"/>
      <c r="B74" s="36"/>
      <c r="C74" s="37"/>
      <c r="D74" s="68"/>
      <c r="E74" s="68"/>
      <c r="F74" s="39" t="e">
        <f t="shared" si="4"/>
        <v>#DIV/0!</v>
      </c>
    </row>
    <row r="75" spans="1:6" s="5" customFormat="1" ht="10.5" customHeight="1" hidden="1">
      <c r="A75" s="37"/>
      <c r="B75" s="36"/>
      <c r="C75" s="37"/>
      <c r="D75" s="68"/>
      <c r="E75" s="68"/>
      <c r="F75" s="39" t="e">
        <f t="shared" si="4"/>
        <v>#DIV/0!</v>
      </c>
    </row>
    <row r="76" spans="1:6" s="5" customFormat="1" ht="12.75" customHeight="1" hidden="1">
      <c r="A76" s="37"/>
      <c r="B76" s="36"/>
      <c r="C76" s="37"/>
      <c r="D76" s="68"/>
      <c r="E76" s="68"/>
      <c r="F76" s="39" t="e">
        <f t="shared" si="4"/>
        <v>#DIV/0!</v>
      </c>
    </row>
    <row r="77" spans="1:6" s="5" customFormat="1" ht="11.25" customHeight="1" hidden="1">
      <c r="A77" s="37"/>
      <c r="B77" s="36"/>
      <c r="C77" s="37"/>
      <c r="D77" s="68"/>
      <c r="E77" s="68"/>
      <c r="F77" s="39" t="e">
        <f t="shared" si="4"/>
        <v>#DIV/0!</v>
      </c>
    </row>
    <row r="78" spans="1:6" s="5" customFormat="1" ht="12.75" customHeight="1" hidden="1">
      <c r="A78" s="37"/>
      <c r="B78" s="36"/>
      <c r="C78" s="37"/>
      <c r="D78" s="68"/>
      <c r="E78" s="68"/>
      <c r="F78" s="39" t="e">
        <f t="shared" si="4"/>
        <v>#DIV/0!</v>
      </c>
    </row>
    <row r="79" spans="1:6" s="5" customFormat="1" ht="13.5" customHeight="1" hidden="1">
      <c r="A79" s="37"/>
      <c r="B79" s="36"/>
      <c r="C79" s="37"/>
      <c r="D79" s="68"/>
      <c r="E79" s="68"/>
      <c r="F79" s="39" t="e">
        <f t="shared" si="4"/>
        <v>#DIV/0!</v>
      </c>
    </row>
    <row r="80" spans="1:6" s="5" customFormat="1" ht="0.75" customHeight="1" hidden="1">
      <c r="A80" s="37"/>
      <c r="B80" s="36"/>
      <c r="C80" s="37"/>
      <c r="D80" s="68"/>
      <c r="E80" s="68"/>
      <c r="F80" s="39" t="e">
        <f t="shared" si="4"/>
        <v>#DIV/0!</v>
      </c>
    </row>
    <row r="81" spans="1:6" s="5" customFormat="1" ht="0.75" customHeight="1" hidden="1">
      <c r="A81" s="37"/>
      <c r="B81" s="36"/>
      <c r="C81" s="37"/>
      <c r="D81" s="68"/>
      <c r="E81" s="68"/>
      <c r="F81" s="39" t="e">
        <f t="shared" si="4"/>
        <v>#DIV/0!</v>
      </c>
    </row>
    <row r="82" spans="1:6" s="5" customFormat="1" ht="13.5" customHeight="1" hidden="1">
      <c r="A82" s="37"/>
      <c r="B82" s="36"/>
      <c r="C82" s="37"/>
      <c r="D82" s="68"/>
      <c r="E82" s="68"/>
      <c r="F82" s="39" t="e">
        <f t="shared" si="4"/>
        <v>#DIV/0!</v>
      </c>
    </row>
    <row r="83" spans="1:6" s="5" customFormat="1" ht="109.5" customHeight="1">
      <c r="A83" s="37"/>
      <c r="B83" s="36"/>
      <c r="C83" s="57" t="s">
        <v>67</v>
      </c>
      <c r="D83" s="68">
        <v>1356.7</v>
      </c>
      <c r="E83" s="108">
        <v>1356.7</v>
      </c>
      <c r="F83" s="39">
        <f t="shared" si="4"/>
        <v>100</v>
      </c>
    </row>
    <row r="84" spans="1:6" s="5" customFormat="1" ht="89.25" customHeight="1">
      <c r="A84" s="37"/>
      <c r="B84" s="36"/>
      <c r="C84" s="57" t="s">
        <v>68</v>
      </c>
      <c r="D84" s="108">
        <v>4597915.68</v>
      </c>
      <c r="E84" s="108">
        <v>4239596.03</v>
      </c>
      <c r="F84" s="39">
        <f t="shared" si="4"/>
        <v>92.20691124113873</v>
      </c>
    </row>
    <row r="85" spans="1:6" s="5" customFormat="1" ht="78" customHeight="1">
      <c r="A85" s="37"/>
      <c r="B85" s="36"/>
      <c r="C85" s="57" t="s">
        <v>69</v>
      </c>
      <c r="D85" s="108">
        <v>13800000</v>
      </c>
      <c r="E85" s="108">
        <v>13309000</v>
      </c>
      <c r="F85" s="39">
        <f t="shared" si="4"/>
        <v>96.44202898550725</v>
      </c>
    </row>
    <row r="86" spans="1:6" s="5" customFormat="1" ht="87" customHeight="1" hidden="1">
      <c r="A86" s="37"/>
      <c r="B86" s="36"/>
      <c r="C86" s="57" t="s">
        <v>70</v>
      </c>
      <c r="D86" s="108"/>
      <c r="E86" s="108"/>
      <c r="F86" s="39">
        <v>0</v>
      </c>
    </row>
    <row r="87" spans="1:6" s="5" customFormat="1" ht="84.75" customHeight="1">
      <c r="A87" s="37"/>
      <c r="B87" s="36"/>
      <c r="C87" s="57" t="s">
        <v>71</v>
      </c>
      <c r="D87" s="108">
        <v>29000640.98</v>
      </c>
      <c r="E87" s="108">
        <v>29000640</v>
      </c>
      <c r="F87" s="39">
        <f t="shared" si="4"/>
        <v>99.99999662076434</v>
      </c>
    </row>
    <row r="88" spans="1:6" s="5" customFormat="1" ht="78.75" customHeight="1" hidden="1">
      <c r="A88" s="37"/>
      <c r="B88" s="36"/>
      <c r="C88" s="57" t="s">
        <v>143</v>
      </c>
      <c r="D88" s="108"/>
      <c r="E88" s="108"/>
      <c r="F88" s="39">
        <v>0</v>
      </c>
    </row>
    <row r="89" spans="1:6" s="5" customFormat="1" ht="102" customHeight="1">
      <c r="A89" s="37"/>
      <c r="B89" s="36"/>
      <c r="C89" s="57" t="s">
        <v>144</v>
      </c>
      <c r="D89" s="108">
        <v>11285405</v>
      </c>
      <c r="E89" s="108">
        <v>11285405</v>
      </c>
      <c r="F89" s="39">
        <f>E89/D89*100</f>
        <v>100</v>
      </c>
    </row>
    <row r="90" spans="1:6" s="5" customFormat="1" ht="21" customHeight="1" hidden="1">
      <c r="A90" s="37"/>
      <c r="B90" s="36"/>
      <c r="C90" s="57"/>
      <c r="D90" s="68"/>
      <c r="E90" s="68"/>
      <c r="F90" s="39" t="e">
        <f t="shared" si="4"/>
        <v>#DIV/0!</v>
      </c>
    </row>
    <row r="91" spans="1:6" s="5" customFormat="1" ht="25.5" customHeight="1" hidden="1">
      <c r="A91" s="37"/>
      <c r="B91" s="36"/>
      <c r="C91" s="57"/>
      <c r="D91" s="68"/>
      <c r="E91" s="68"/>
      <c r="F91" s="39" t="e">
        <f t="shared" si="4"/>
        <v>#DIV/0!</v>
      </c>
    </row>
    <row r="92" spans="1:6" s="5" customFormat="1" ht="21.75" customHeight="1" hidden="1">
      <c r="A92" s="37"/>
      <c r="B92" s="36"/>
      <c r="C92" s="57"/>
      <c r="D92" s="68"/>
      <c r="E92" s="68"/>
      <c r="F92" s="39" t="e">
        <f t="shared" si="4"/>
        <v>#DIV/0!</v>
      </c>
    </row>
    <row r="93" spans="1:6" s="5" customFormat="1" ht="1.5" customHeight="1">
      <c r="A93" s="37"/>
      <c r="B93" s="36"/>
      <c r="C93" s="57"/>
      <c r="D93" s="68"/>
      <c r="E93" s="68"/>
      <c r="F93" s="39" t="e">
        <f t="shared" si="4"/>
        <v>#DIV/0!</v>
      </c>
    </row>
    <row r="94" spans="1:6" s="5" customFormat="1" ht="93.75" customHeight="1">
      <c r="A94" s="37"/>
      <c r="B94" s="36"/>
      <c r="C94" s="57" t="s">
        <v>72</v>
      </c>
      <c r="D94" s="68">
        <v>33934575</v>
      </c>
      <c r="E94" s="68">
        <v>33934575</v>
      </c>
      <c r="F94" s="39">
        <f t="shared" si="4"/>
        <v>100</v>
      </c>
    </row>
    <row r="95" spans="1:6" s="5" customFormat="1" ht="60.75" customHeight="1" hidden="1">
      <c r="A95" s="37"/>
      <c r="B95" s="36"/>
      <c r="C95" s="57"/>
      <c r="D95" s="68"/>
      <c r="E95" s="68"/>
      <c r="F95" s="39"/>
    </row>
    <row r="96" spans="1:6" s="5" customFormat="1" ht="39" customHeight="1" hidden="1">
      <c r="A96" s="37"/>
      <c r="B96" s="36"/>
      <c r="C96" s="57"/>
      <c r="D96" s="68"/>
      <c r="E96" s="68"/>
      <c r="F96" s="39"/>
    </row>
    <row r="97" spans="1:6" s="5" customFormat="1" ht="28.5" customHeight="1" hidden="1">
      <c r="A97" s="37"/>
      <c r="B97" s="36"/>
      <c r="C97" s="57" t="s">
        <v>73</v>
      </c>
      <c r="D97" s="108"/>
      <c r="E97" s="108"/>
      <c r="F97" s="39" t="e">
        <f aca="true" t="shared" si="5" ref="F97:F103">E97/D97*100</f>
        <v>#DIV/0!</v>
      </c>
    </row>
    <row r="98" spans="1:6" s="5" customFormat="1" ht="68.25" customHeight="1">
      <c r="A98" s="37"/>
      <c r="B98" s="36"/>
      <c r="C98" s="57" t="s">
        <v>74</v>
      </c>
      <c r="D98" s="108">
        <v>3845988</v>
      </c>
      <c r="E98" s="108">
        <v>3845988</v>
      </c>
      <c r="F98" s="39">
        <f t="shared" si="5"/>
        <v>100</v>
      </c>
    </row>
    <row r="99" spans="1:6" s="5" customFormat="1" ht="63.75" customHeight="1">
      <c r="A99" s="37"/>
      <c r="B99" s="36"/>
      <c r="C99" s="57" t="s">
        <v>78</v>
      </c>
      <c r="D99" s="108">
        <v>901627</v>
      </c>
      <c r="E99" s="108">
        <v>901627</v>
      </c>
      <c r="F99" s="39">
        <f t="shared" si="5"/>
        <v>100</v>
      </c>
    </row>
    <row r="100" spans="1:6" s="5" customFormat="1" ht="134.25" customHeight="1">
      <c r="A100" s="37"/>
      <c r="B100" s="36"/>
      <c r="C100" s="57" t="s">
        <v>79</v>
      </c>
      <c r="D100" s="108">
        <v>33911</v>
      </c>
      <c r="E100" s="108">
        <v>33911</v>
      </c>
      <c r="F100" s="39">
        <f t="shared" si="5"/>
        <v>100</v>
      </c>
    </row>
    <row r="101" spans="1:6" s="5" customFormat="1" ht="92.25" customHeight="1">
      <c r="A101" s="37">
        <v>21</v>
      </c>
      <c r="B101" s="36"/>
      <c r="C101" s="52" t="s">
        <v>75</v>
      </c>
      <c r="D101" s="99">
        <v>25793505</v>
      </c>
      <c r="E101" s="100">
        <v>25419327.09</v>
      </c>
      <c r="F101" s="55">
        <f t="shared" si="5"/>
        <v>98.54933282622893</v>
      </c>
    </row>
    <row r="102" spans="1:6" s="5" customFormat="1" ht="39.75" customHeight="1">
      <c r="A102" s="37"/>
      <c r="B102" s="36"/>
      <c r="C102" s="52" t="s">
        <v>167</v>
      </c>
      <c r="D102" s="99">
        <v>6050000</v>
      </c>
      <c r="E102" s="100">
        <v>6050000</v>
      </c>
      <c r="F102" s="55">
        <f t="shared" si="5"/>
        <v>100</v>
      </c>
    </row>
    <row r="103" spans="1:6" s="5" customFormat="1" ht="112.5" customHeight="1">
      <c r="A103" s="37"/>
      <c r="B103" s="36"/>
      <c r="C103" s="52" t="s">
        <v>165</v>
      </c>
      <c r="D103" s="99">
        <v>128721900</v>
      </c>
      <c r="E103" s="100">
        <v>128721900</v>
      </c>
      <c r="F103" s="55">
        <f t="shared" si="5"/>
        <v>100</v>
      </c>
    </row>
    <row r="104" spans="1:6" s="5" customFormat="1" ht="37.5" customHeight="1">
      <c r="A104" s="37">
        <v>22</v>
      </c>
      <c r="B104" s="36"/>
      <c r="C104" s="57" t="s">
        <v>76</v>
      </c>
      <c r="D104" s="40"/>
      <c r="E104" s="73">
        <v>-858701.02</v>
      </c>
      <c r="F104" s="39">
        <v>0</v>
      </c>
    </row>
    <row r="105" spans="1:6" s="5" customFormat="1" ht="16.5" customHeight="1">
      <c r="A105" s="37">
        <v>23</v>
      </c>
      <c r="B105" s="36"/>
      <c r="C105" s="57"/>
      <c r="D105" s="40"/>
      <c r="E105" s="38"/>
      <c r="F105" s="39"/>
    </row>
    <row r="106" spans="1:7" s="3" customFormat="1" ht="18" customHeight="1">
      <c r="A106" s="74"/>
      <c r="B106" s="75"/>
      <c r="C106" s="76" t="s">
        <v>20</v>
      </c>
      <c r="D106" s="77">
        <f>D23+D24+D27+D56+D101+D25+D102+D103</f>
        <v>2035819123.27</v>
      </c>
      <c r="E106" s="77">
        <f>E23+E24+E27+E56+E101+E104+E25+E102+E103</f>
        <v>2109268225.8800004</v>
      </c>
      <c r="F106" s="78">
        <f>E106/D106*100</f>
        <v>103.60784029241378</v>
      </c>
      <c r="G106" s="107"/>
    </row>
    <row r="107" spans="1:6" s="3" customFormat="1" ht="17.25" customHeight="1">
      <c r="A107" s="37"/>
      <c r="B107" s="36"/>
      <c r="C107" s="79" t="s">
        <v>21</v>
      </c>
      <c r="D107" s="40"/>
      <c r="E107" s="40"/>
      <c r="F107" s="37"/>
    </row>
    <row r="108" spans="1:6" s="5" customFormat="1" ht="32.25" customHeight="1">
      <c r="A108" s="37">
        <v>1</v>
      </c>
      <c r="B108" s="80" t="s">
        <v>29</v>
      </c>
      <c r="C108" s="81" t="s">
        <v>52</v>
      </c>
      <c r="D108" s="82">
        <f>D109+D110+D111+D112+D113+D115+D116+D114</f>
        <v>198355996.69</v>
      </c>
      <c r="E108" s="82">
        <f>E109+E110+E111+E112+E113+E115+E116+E114</f>
        <v>175450521.3</v>
      </c>
      <c r="F108" s="55">
        <f aca="true" t="shared" si="6" ref="F108:F155">E108/D108*100</f>
        <v>88.4523403515762</v>
      </c>
    </row>
    <row r="109" spans="1:6" s="5" customFormat="1" ht="35.25" customHeight="1">
      <c r="A109" s="37"/>
      <c r="B109" s="83" t="s">
        <v>80</v>
      </c>
      <c r="C109" s="84" t="s">
        <v>81</v>
      </c>
      <c r="D109" s="85">
        <v>3047732.21</v>
      </c>
      <c r="E109" s="86">
        <v>3036202.22</v>
      </c>
      <c r="F109" s="38">
        <f aca="true" t="shared" si="7" ref="F109:F118">E109/D109*100</f>
        <v>99.62168625044653</v>
      </c>
    </row>
    <row r="110" spans="1:6" s="5" customFormat="1" ht="49.5" customHeight="1">
      <c r="A110" s="37"/>
      <c r="B110" s="83" t="s">
        <v>82</v>
      </c>
      <c r="C110" s="84" t="s">
        <v>83</v>
      </c>
      <c r="D110" s="85">
        <v>9849174.94</v>
      </c>
      <c r="E110" s="86">
        <v>9648894.29</v>
      </c>
      <c r="F110" s="38">
        <f t="shared" si="7"/>
        <v>97.9665235796898</v>
      </c>
    </row>
    <row r="111" spans="1:6" s="5" customFormat="1" ht="50.25" customHeight="1">
      <c r="A111" s="37"/>
      <c r="B111" s="83" t="s">
        <v>84</v>
      </c>
      <c r="C111" s="84" t="s">
        <v>85</v>
      </c>
      <c r="D111" s="85">
        <v>17310147.01</v>
      </c>
      <c r="E111" s="86">
        <v>16922966.18</v>
      </c>
      <c r="F111" s="38">
        <f t="shared" si="7"/>
        <v>97.76327243335179</v>
      </c>
    </row>
    <row r="112" spans="1:6" s="5" customFormat="1" ht="24.75" customHeight="1">
      <c r="A112" s="37"/>
      <c r="B112" s="83" t="s">
        <v>86</v>
      </c>
      <c r="C112" s="84" t="s">
        <v>87</v>
      </c>
      <c r="D112" s="85">
        <v>533081</v>
      </c>
      <c r="E112" s="86">
        <v>533081</v>
      </c>
      <c r="F112" s="38">
        <f t="shared" si="7"/>
        <v>100</v>
      </c>
    </row>
    <row r="113" spans="1:6" s="5" customFormat="1" ht="48" customHeight="1">
      <c r="A113" s="37"/>
      <c r="B113" s="83" t="s">
        <v>88</v>
      </c>
      <c r="C113" s="84" t="s">
        <v>89</v>
      </c>
      <c r="D113" s="85">
        <v>17100643.71</v>
      </c>
      <c r="E113" s="86">
        <v>16998002.06</v>
      </c>
      <c r="F113" s="38">
        <f t="shared" si="7"/>
        <v>99.39977902738258</v>
      </c>
    </row>
    <row r="114" spans="1:6" s="5" customFormat="1" ht="32.25" customHeight="1">
      <c r="A114" s="37"/>
      <c r="B114" s="87" t="s">
        <v>159</v>
      </c>
      <c r="C114" s="84" t="s">
        <v>160</v>
      </c>
      <c r="D114" s="85">
        <v>6919968.19</v>
      </c>
      <c r="E114" s="86">
        <v>6919968.19</v>
      </c>
      <c r="F114" s="38">
        <f t="shared" si="7"/>
        <v>100</v>
      </c>
    </row>
    <row r="115" spans="1:6" s="5" customFormat="1" ht="33" customHeight="1">
      <c r="A115" s="37"/>
      <c r="B115" s="83" t="s">
        <v>90</v>
      </c>
      <c r="C115" s="84" t="s">
        <v>91</v>
      </c>
      <c r="D115" s="85">
        <v>20580333.93</v>
      </c>
      <c r="E115" s="86"/>
      <c r="F115" s="38">
        <f t="shared" si="7"/>
        <v>0</v>
      </c>
    </row>
    <row r="116" spans="1:6" s="5" customFormat="1" ht="34.5" customHeight="1">
      <c r="A116" s="37"/>
      <c r="B116" s="83" t="s">
        <v>92</v>
      </c>
      <c r="C116" s="84" t="s">
        <v>93</v>
      </c>
      <c r="D116" s="85">
        <v>123014915.7</v>
      </c>
      <c r="E116" s="86">
        <v>121391407.36</v>
      </c>
      <c r="F116" s="38">
        <f t="shared" si="7"/>
        <v>98.68023456280757</v>
      </c>
    </row>
    <row r="117" spans="1:6" s="5" customFormat="1" ht="34.5" customHeight="1">
      <c r="A117" s="37"/>
      <c r="B117" s="109" t="s">
        <v>169</v>
      </c>
      <c r="C117" s="110" t="s">
        <v>170</v>
      </c>
      <c r="D117" s="85">
        <f>D118</f>
        <v>585075</v>
      </c>
      <c r="E117" s="86">
        <f>E118</f>
        <v>585075</v>
      </c>
      <c r="F117" s="38">
        <f t="shared" si="7"/>
        <v>100</v>
      </c>
    </row>
    <row r="118" spans="1:6" s="5" customFormat="1" ht="34.5" customHeight="1">
      <c r="A118" s="37"/>
      <c r="B118" s="87" t="s">
        <v>171</v>
      </c>
      <c r="C118" s="84" t="s">
        <v>172</v>
      </c>
      <c r="D118" s="85">
        <v>585075</v>
      </c>
      <c r="E118" s="86">
        <v>585075</v>
      </c>
      <c r="F118" s="38">
        <f t="shared" si="7"/>
        <v>100</v>
      </c>
    </row>
    <row r="119" spans="1:6" s="5" customFormat="1" ht="34.5" customHeight="1">
      <c r="A119" s="53">
        <v>2</v>
      </c>
      <c r="B119" s="80" t="s">
        <v>30</v>
      </c>
      <c r="C119" s="81" t="s">
        <v>22</v>
      </c>
      <c r="D119" s="82">
        <f>D120</f>
        <v>19155762.25</v>
      </c>
      <c r="E119" s="82">
        <f>E120</f>
        <v>19145215.55</v>
      </c>
      <c r="F119" s="55">
        <f t="shared" si="6"/>
        <v>99.94494241543428</v>
      </c>
    </row>
    <row r="120" spans="1:6" s="5" customFormat="1" ht="45.75" customHeight="1">
      <c r="A120" s="37"/>
      <c r="B120" s="87" t="s">
        <v>94</v>
      </c>
      <c r="C120" s="88" t="s">
        <v>95</v>
      </c>
      <c r="D120" s="38">
        <v>19155762.25</v>
      </c>
      <c r="E120" s="86">
        <v>19145215.55</v>
      </c>
      <c r="F120" s="82">
        <f t="shared" si="6"/>
        <v>99.94494241543428</v>
      </c>
    </row>
    <row r="121" spans="1:6" s="5" customFormat="1" ht="30" customHeight="1">
      <c r="A121" s="53">
        <v>3</v>
      </c>
      <c r="B121" s="80" t="s">
        <v>31</v>
      </c>
      <c r="C121" s="81" t="s">
        <v>23</v>
      </c>
      <c r="D121" s="82">
        <f>D122+D124+D125+D126+D123</f>
        <v>210992437.49</v>
      </c>
      <c r="E121" s="82">
        <f>E122+E124+E125+E126+E123</f>
        <v>209032018.73000002</v>
      </c>
      <c r="F121" s="55">
        <f t="shared" si="6"/>
        <v>99.07085828131025</v>
      </c>
    </row>
    <row r="122" spans="1:6" s="5" customFormat="1" ht="28.5" customHeight="1">
      <c r="A122" s="53"/>
      <c r="B122" s="87" t="s">
        <v>96</v>
      </c>
      <c r="C122" s="88" t="s">
        <v>97</v>
      </c>
      <c r="D122" s="38">
        <v>4597915.68</v>
      </c>
      <c r="E122" s="86">
        <v>4239596.03</v>
      </c>
      <c r="F122" s="39">
        <f t="shared" si="6"/>
        <v>92.20691124113873</v>
      </c>
    </row>
    <row r="123" spans="1:6" s="5" customFormat="1" ht="27.75" customHeight="1">
      <c r="A123" s="53"/>
      <c r="B123" s="87" t="s">
        <v>161</v>
      </c>
      <c r="C123" s="88" t="s">
        <v>162</v>
      </c>
      <c r="D123" s="38"/>
      <c r="E123" s="86"/>
      <c r="F123" s="39"/>
    </row>
    <row r="124" spans="1:6" s="5" customFormat="1" ht="28.5" customHeight="1">
      <c r="A124" s="53"/>
      <c r="B124" s="87" t="s">
        <v>98</v>
      </c>
      <c r="C124" s="88" t="s">
        <v>99</v>
      </c>
      <c r="D124" s="38">
        <v>3387.08</v>
      </c>
      <c r="E124" s="86">
        <v>3387.08</v>
      </c>
      <c r="F124" s="39">
        <f t="shared" si="6"/>
        <v>100</v>
      </c>
    </row>
    <row r="125" spans="1:6" s="5" customFormat="1" ht="25.5" customHeight="1">
      <c r="A125" s="53"/>
      <c r="B125" s="87" t="s">
        <v>100</v>
      </c>
      <c r="C125" s="88" t="s">
        <v>101</v>
      </c>
      <c r="D125" s="38">
        <v>75539035.62</v>
      </c>
      <c r="E125" s="86">
        <v>75539035.62</v>
      </c>
      <c r="F125" s="39">
        <f t="shared" si="6"/>
        <v>100</v>
      </c>
    </row>
    <row r="126" spans="1:6" s="5" customFormat="1" ht="30" customHeight="1">
      <c r="A126" s="53"/>
      <c r="B126" s="87" t="s">
        <v>102</v>
      </c>
      <c r="C126" s="88" t="s">
        <v>103</v>
      </c>
      <c r="D126" s="38">
        <v>130852099.11</v>
      </c>
      <c r="E126" s="86">
        <v>129250000</v>
      </c>
      <c r="F126" s="39">
        <f t="shared" si="6"/>
        <v>98.77564126147246</v>
      </c>
    </row>
    <row r="127" spans="1:6" s="5" customFormat="1" ht="31.5" customHeight="1">
      <c r="A127" s="53">
        <v>4</v>
      </c>
      <c r="B127" s="80" t="s">
        <v>32</v>
      </c>
      <c r="C127" s="81" t="s">
        <v>24</v>
      </c>
      <c r="D127" s="82">
        <f>D128+D129+D130+D131</f>
        <v>193339573.32</v>
      </c>
      <c r="E127" s="82">
        <f>E128+E129+E130+E131</f>
        <v>192886884.27</v>
      </c>
      <c r="F127" s="55">
        <f t="shared" si="6"/>
        <v>99.7658580484965</v>
      </c>
    </row>
    <row r="128" spans="1:6" s="5" customFormat="1" ht="31.5" customHeight="1">
      <c r="A128" s="53"/>
      <c r="B128" s="87" t="s">
        <v>104</v>
      </c>
      <c r="C128" s="88" t="s">
        <v>105</v>
      </c>
      <c r="D128" s="38">
        <v>11181998.51</v>
      </c>
      <c r="E128" s="86">
        <v>11149681.47</v>
      </c>
      <c r="F128" s="39">
        <f t="shared" si="6"/>
        <v>99.71099048196888</v>
      </c>
    </row>
    <row r="129" spans="1:6" s="5" customFormat="1" ht="33" customHeight="1">
      <c r="A129" s="53"/>
      <c r="B129" s="87" t="s">
        <v>106</v>
      </c>
      <c r="C129" s="88" t="s">
        <v>107</v>
      </c>
      <c r="D129" s="38">
        <v>12129332.27</v>
      </c>
      <c r="E129" s="86">
        <v>12129332.27</v>
      </c>
      <c r="F129" s="39">
        <f t="shared" si="6"/>
        <v>100</v>
      </c>
    </row>
    <row r="130" spans="1:6" s="5" customFormat="1" ht="30" customHeight="1">
      <c r="A130" s="53"/>
      <c r="B130" s="87" t="s">
        <v>108</v>
      </c>
      <c r="C130" s="88" t="s">
        <v>109</v>
      </c>
      <c r="D130" s="38">
        <v>170026885.84</v>
      </c>
      <c r="E130" s="86">
        <v>169606513.83</v>
      </c>
      <c r="F130" s="39">
        <f t="shared" si="6"/>
        <v>99.75276144833025</v>
      </c>
    </row>
    <row r="131" spans="1:6" s="5" customFormat="1" ht="32.25" customHeight="1">
      <c r="A131" s="53"/>
      <c r="B131" s="87" t="s">
        <v>110</v>
      </c>
      <c r="C131" s="88" t="s">
        <v>111</v>
      </c>
      <c r="D131" s="86">
        <v>1356.7</v>
      </c>
      <c r="E131" s="89">
        <v>1356.7</v>
      </c>
      <c r="F131" s="55">
        <f t="shared" si="6"/>
        <v>100</v>
      </c>
    </row>
    <row r="132" spans="1:6" s="5" customFormat="1" ht="24" customHeight="1">
      <c r="A132" s="53">
        <v>5</v>
      </c>
      <c r="B132" s="80" t="s">
        <v>33</v>
      </c>
      <c r="C132" s="81" t="s">
        <v>25</v>
      </c>
      <c r="D132" s="82">
        <f>D133+D134+D135+D136+D137+D138</f>
        <v>991088150.3400002</v>
      </c>
      <c r="E132" s="82">
        <f>E133+E134+E135+E136+E137+E138</f>
        <v>989790012.01</v>
      </c>
      <c r="F132" s="55">
        <f t="shared" si="6"/>
        <v>99.86901888297677</v>
      </c>
    </row>
    <row r="133" spans="1:6" s="5" customFormat="1" ht="30" customHeight="1">
      <c r="A133" s="53"/>
      <c r="B133" s="87" t="s">
        <v>112</v>
      </c>
      <c r="C133" s="88" t="s">
        <v>113</v>
      </c>
      <c r="D133" s="101">
        <v>367588404.58</v>
      </c>
      <c r="E133" s="102">
        <v>367551490.17</v>
      </c>
      <c r="F133" s="103">
        <f t="shared" si="6"/>
        <v>99.98995767833262</v>
      </c>
    </row>
    <row r="134" spans="1:6" s="5" customFormat="1" ht="27" customHeight="1">
      <c r="A134" s="53"/>
      <c r="B134" s="87" t="s">
        <v>114</v>
      </c>
      <c r="C134" s="88" t="s">
        <v>115</v>
      </c>
      <c r="D134" s="38">
        <v>473654359.35</v>
      </c>
      <c r="E134" s="86">
        <v>472885139.38</v>
      </c>
      <c r="F134" s="39">
        <f t="shared" si="6"/>
        <v>99.83759888306409</v>
      </c>
    </row>
    <row r="135" spans="1:6" s="5" customFormat="1" ht="33" customHeight="1">
      <c r="A135" s="53"/>
      <c r="B135" s="87" t="s">
        <v>116</v>
      </c>
      <c r="C135" s="88" t="s">
        <v>117</v>
      </c>
      <c r="D135" s="38">
        <v>101444905.61</v>
      </c>
      <c r="E135" s="86">
        <v>101127341.6</v>
      </c>
      <c r="F135" s="39">
        <f t="shared" si="6"/>
        <v>99.68695913501969</v>
      </c>
    </row>
    <row r="136" spans="1:17" s="5" customFormat="1" ht="37.5" customHeight="1">
      <c r="A136" s="53"/>
      <c r="B136" s="87" t="s">
        <v>118</v>
      </c>
      <c r="C136" s="88" t="s">
        <v>119</v>
      </c>
      <c r="D136" s="38">
        <v>267740</v>
      </c>
      <c r="E136" s="86">
        <v>267740</v>
      </c>
      <c r="F136" s="39">
        <f t="shared" si="6"/>
        <v>100</v>
      </c>
      <c r="M136" s="7"/>
      <c r="N136" s="8"/>
      <c r="O136" s="9"/>
      <c r="P136" s="9"/>
      <c r="Q136" s="10"/>
    </row>
    <row r="137" spans="1:17" s="5" customFormat="1" ht="27.75" customHeight="1">
      <c r="A137" s="53"/>
      <c r="B137" s="87" t="s">
        <v>120</v>
      </c>
      <c r="C137" s="88" t="s">
        <v>121</v>
      </c>
      <c r="D137" s="38">
        <v>9713909.24</v>
      </c>
      <c r="E137" s="86">
        <v>9713909.24</v>
      </c>
      <c r="F137" s="39">
        <f t="shared" si="6"/>
        <v>100</v>
      </c>
      <c r="M137" s="7"/>
      <c r="N137" s="8"/>
      <c r="O137" s="9"/>
      <c r="P137" s="9"/>
      <c r="Q137" s="10"/>
    </row>
    <row r="138" spans="1:17" s="5" customFormat="1" ht="29.25" customHeight="1">
      <c r="A138" s="53"/>
      <c r="B138" s="87" t="s">
        <v>122</v>
      </c>
      <c r="C138" s="88" t="s">
        <v>123</v>
      </c>
      <c r="D138" s="38">
        <v>38418831.56</v>
      </c>
      <c r="E138" s="86">
        <v>38244391.62</v>
      </c>
      <c r="F138" s="39">
        <f t="shared" si="6"/>
        <v>99.54595199042538</v>
      </c>
      <c r="M138" s="7"/>
      <c r="N138" s="8"/>
      <c r="O138" s="9"/>
      <c r="P138" s="9"/>
      <c r="Q138" s="10"/>
    </row>
    <row r="139" spans="1:17" s="5" customFormat="1" ht="27" customHeight="1">
      <c r="A139" s="53">
        <v>6</v>
      </c>
      <c r="B139" s="80" t="s">
        <v>34</v>
      </c>
      <c r="C139" s="81" t="s">
        <v>26</v>
      </c>
      <c r="D139" s="82">
        <f>D140+D141</f>
        <v>186429553.54</v>
      </c>
      <c r="E139" s="82">
        <f>E140+E141</f>
        <v>186317847.31</v>
      </c>
      <c r="F139" s="55">
        <f t="shared" si="6"/>
        <v>99.94008126507903</v>
      </c>
      <c r="M139" s="7"/>
      <c r="N139" s="8"/>
      <c r="O139" s="9"/>
      <c r="P139" s="9"/>
      <c r="Q139" s="10"/>
    </row>
    <row r="140" spans="1:17" s="5" customFormat="1" ht="30" customHeight="1">
      <c r="A140" s="37"/>
      <c r="B140" s="87" t="s">
        <v>124</v>
      </c>
      <c r="C140" s="88" t="s">
        <v>125</v>
      </c>
      <c r="D140" s="38">
        <v>157820381.14</v>
      </c>
      <c r="E140" s="86">
        <v>157820380.84</v>
      </c>
      <c r="F140" s="39">
        <f t="shared" si="6"/>
        <v>99.99999980991049</v>
      </c>
      <c r="M140" s="7"/>
      <c r="N140" s="8"/>
      <c r="O140" s="9"/>
      <c r="P140" s="9"/>
      <c r="Q140" s="10"/>
    </row>
    <row r="141" spans="1:17" s="5" customFormat="1" ht="28.5" customHeight="1">
      <c r="A141" s="37"/>
      <c r="B141" s="87" t="s">
        <v>126</v>
      </c>
      <c r="C141" s="88" t="s">
        <v>127</v>
      </c>
      <c r="D141" s="40">
        <v>28609172.4</v>
      </c>
      <c r="E141" s="86">
        <v>28497466.47</v>
      </c>
      <c r="F141" s="39">
        <f t="shared" si="6"/>
        <v>99.60954504926539</v>
      </c>
      <c r="M141" s="7"/>
      <c r="N141" s="8"/>
      <c r="O141" s="9"/>
      <c r="P141" s="9"/>
      <c r="Q141" s="10"/>
    </row>
    <row r="142" spans="1:17" s="5" customFormat="1" ht="30" customHeight="1">
      <c r="A142" s="53">
        <v>7</v>
      </c>
      <c r="B142" s="80" t="s">
        <v>35</v>
      </c>
      <c r="C142" s="81" t="s">
        <v>27</v>
      </c>
      <c r="D142" s="82">
        <f>D143+D144+D145+D146</f>
        <v>117209001.78</v>
      </c>
      <c r="E142" s="82">
        <f>E143+E144+E145+E146</f>
        <v>116193309.25999999</v>
      </c>
      <c r="F142" s="55">
        <f t="shared" si="6"/>
        <v>99.13343471527345</v>
      </c>
      <c r="M142" s="7"/>
      <c r="N142" s="8"/>
      <c r="O142" s="9"/>
      <c r="P142" s="9"/>
      <c r="Q142" s="10"/>
    </row>
    <row r="143" spans="1:17" s="5" customFormat="1" ht="28.5" customHeight="1">
      <c r="A143" s="53"/>
      <c r="B143" s="87" t="s">
        <v>128</v>
      </c>
      <c r="C143" s="88" t="s">
        <v>129</v>
      </c>
      <c r="D143" s="38">
        <v>3367292.58</v>
      </c>
      <c r="E143" s="86">
        <v>3367292.58</v>
      </c>
      <c r="F143" s="39">
        <f t="shared" si="6"/>
        <v>100</v>
      </c>
      <c r="M143" s="7"/>
      <c r="N143" s="8"/>
      <c r="O143" s="9"/>
      <c r="P143" s="9"/>
      <c r="Q143" s="10"/>
    </row>
    <row r="144" spans="1:17" s="5" customFormat="1" ht="30.75" customHeight="1">
      <c r="A144" s="53"/>
      <c r="B144" s="87" t="s">
        <v>130</v>
      </c>
      <c r="C144" s="88" t="s">
        <v>131</v>
      </c>
      <c r="D144" s="38">
        <v>12473715.38</v>
      </c>
      <c r="E144" s="86">
        <v>12473715.38</v>
      </c>
      <c r="F144" s="39">
        <f t="shared" si="6"/>
        <v>100</v>
      </c>
      <c r="M144" s="7"/>
      <c r="N144" s="8"/>
      <c r="O144" s="9"/>
      <c r="P144" s="9"/>
      <c r="Q144" s="10"/>
    </row>
    <row r="145" spans="1:17" s="5" customFormat="1" ht="30.75" customHeight="1">
      <c r="A145" s="53"/>
      <c r="B145" s="87" t="s">
        <v>132</v>
      </c>
      <c r="C145" s="88" t="s">
        <v>133</v>
      </c>
      <c r="D145" s="38">
        <v>100717993.82</v>
      </c>
      <c r="E145" s="86">
        <v>99702301.3</v>
      </c>
      <c r="F145" s="39">
        <f t="shared" si="6"/>
        <v>98.99154810230314</v>
      </c>
      <c r="M145" s="7"/>
      <c r="N145" s="8"/>
      <c r="O145" s="9"/>
      <c r="P145" s="9"/>
      <c r="Q145" s="10"/>
    </row>
    <row r="146" spans="1:17" s="5" customFormat="1" ht="30" customHeight="1">
      <c r="A146" s="53"/>
      <c r="B146" s="87" t="s">
        <v>134</v>
      </c>
      <c r="C146" s="88" t="s">
        <v>135</v>
      </c>
      <c r="D146" s="38">
        <v>650000</v>
      </c>
      <c r="E146" s="86">
        <v>650000</v>
      </c>
      <c r="F146" s="39">
        <f t="shared" si="6"/>
        <v>100</v>
      </c>
      <c r="M146" s="7"/>
      <c r="N146" s="8"/>
      <c r="O146" s="9"/>
      <c r="P146" s="9"/>
      <c r="Q146" s="10"/>
    </row>
    <row r="147" spans="1:17" s="5" customFormat="1" ht="36" customHeight="1">
      <c r="A147" s="53">
        <v>8</v>
      </c>
      <c r="B147" s="80" t="s">
        <v>40</v>
      </c>
      <c r="C147" s="81" t="s">
        <v>46</v>
      </c>
      <c r="D147" s="82">
        <f>D148+D149</f>
        <v>106401260.23</v>
      </c>
      <c r="E147" s="82">
        <f>E148+E149</f>
        <v>106377119.62</v>
      </c>
      <c r="F147" s="55">
        <f t="shared" si="6"/>
        <v>99.9773117254929</v>
      </c>
      <c r="M147" s="11"/>
      <c r="N147" s="11"/>
      <c r="O147" s="11"/>
      <c r="P147" s="11"/>
      <c r="Q147" s="11"/>
    </row>
    <row r="148" spans="1:17" s="5" customFormat="1" ht="26.25" customHeight="1">
      <c r="A148" s="53"/>
      <c r="B148" s="87" t="s">
        <v>136</v>
      </c>
      <c r="C148" s="88" t="s">
        <v>137</v>
      </c>
      <c r="D148" s="38">
        <v>94854858</v>
      </c>
      <c r="E148" s="86">
        <v>94836765.89</v>
      </c>
      <c r="F148" s="39">
        <f t="shared" si="6"/>
        <v>99.98092653304062</v>
      </c>
      <c r="M148" s="11"/>
      <c r="N148" s="11"/>
      <c r="O148" s="11"/>
      <c r="P148" s="11"/>
      <c r="Q148" s="11"/>
    </row>
    <row r="149" spans="1:17" s="5" customFormat="1" ht="31.5" customHeight="1">
      <c r="A149" s="53"/>
      <c r="B149" s="87" t="s">
        <v>138</v>
      </c>
      <c r="C149" s="88" t="s">
        <v>139</v>
      </c>
      <c r="D149" s="38">
        <v>11546402.23</v>
      </c>
      <c r="E149" s="86">
        <v>11540353.73</v>
      </c>
      <c r="F149" s="39">
        <f t="shared" si="6"/>
        <v>99.94761571717738</v>
      </c>
      <c r="M149" s="11"/>
      <c r="N149" s="11"/>
      <c r="O149" s="11"/>
      <c r="P149" s="11"/>
      <c r="Q149" s="11"/>
    </row>
    <row r="150" spans="1:17" s="5" customFormat="1" ht="33" customHeight="1">
      <c r="A150" s="53">
        <v>9</v>
      </c>
      <c r="B150" s="80" t="s">
        <v>47</v>
      </c>
      <c r="C150" s="81" t="s">
        <v>48</v>
      </c>
      <c r="D150" s="82">
        <f>D151</f>
        <v>3546835</v>
      </c>
      <c r="E150" s="82">
        <f>E151</f>
        <v>3546835</v>
      </c>
      <c r="F150" s="55">
        <f t="shared" si="6"/>
        <v>100</v>
      </c>
      <c r="M150" s="11"/>
      <c r="N150" s="11"/>
      <c r="O150" s="11"/>
      <c r="P150" s="11"/>
      <c r="Q150" s="11"/>
    </row>
    <row r="151" spans="1:17" s="5" customFormat="1" ht="30" customHeight="1">
      <c r="A151" s="53"/>
      <c r="B151" s="87" t="s">
        <v>140</v>
      </c>
      <c r="C151" s="90" t="s">
        <v>141</v>
      </c>
      <c r="D151" s="38">
        <v>3546835</v>
      </c>
      <c r="E151" s="86">
        <v>3546835</v>
      </c>
      <c r="F151" s="39">
        <f t="shared" si="6"/>
        <v>100</v>
      </c>
      <c r="M151" s="11"/>
      <c r="N151" s="11"/>
      <c r="O151" s="11"/>
      <c r="P151" s="11"/>
      <c r="Q151" s="11"/>
    </row>
    <row r="152" spans="1:6" s="4" customFormat="1" ht="33" customHeight="1">
      <c r="A152" s="53">
        <v>10</v>
      </c>
      <c r="B152" s="80" t="s">
        <v>41</v>
      </c>
      <c r="C152" s="81" t="s">
        <v>42</v>
      </c>
      <c r="D152" s="82">
        <f>D153</f>
        <v>8715477.63</v>
      </c>
      <c r="E152" s="82">
        <f>E153</f>
        <v>8695535.47</v>
      </c>
      <c r="F152" s="55">
        <f t="shared" si="6"/>
        <v>99.77118683741031</v>
      </c>
    </row>
    <row r="153" spans="1:6" s="4" customFormat="1" ht="35.25" customHeight="1">
      <c r="A153" s="53"/>
      <c r="B153" s="71">
        <v>1301</v>
      </c>
      <c r="C153" s="97" t="s">
        <v>142</v>
      </c>
      <c r="D153" s="38">
        <v>8715477.63</v>
      </c>
      <c r="E153" s="91">
        <v>8695535.47</v>
      </c>
      <c r="F153" s="55">
        <f>E153/D153*100</f>
        <v>99.77118683741031</v>
      </c>
    </row>
    <row r="154" spans="1:7" s="3" customFormat="1" ht="27" customHeight="1">
      <c r="A154" s="74"/>
      <c r="B154" s="92"/>
      <c r="C154" s="76" t="s">
        <v>28</v>
      </c>
      <c r="D154" s="77">
        <f>D108+D119+D121+D127+D132+D139+D142+D147+D150+D152+D117</f>
        <v>2035819123.2700002</v>
      </c>
      <c r="E154" s="77">
        <f>E108+E119+E121+E127+E132+E139+E142+E147+E150+E152+E117</f>
        <v>2008020373.5200002</v>
      </c>
      <c r="F154" s="78">
        <f t="shared" si="6"/>
        <v>98.63451770187969</v>
      </c>
      <c r="G154" s="107"/>
    </row>
    <row r="155" spans="1:6" s="3" customFormat="1" ht="29.25" customHeight="1">
      <c r="A155" s="74"/>
      <c r="B155" s="92"/>
      <c r="C155" s="76" t="s">
        <v>50</v>
      </c>
      <c r="D155" s="77">
        <f>D106-D154</f>
        <v>0</v>
      </c>
      <c r="E155" s="77">
        <f>E106-E154</f>
        <v>101247852.36000013</v>
      </c>
      <c r="F155" s="78" t="e">
        <f t="shared" si="6"/>
        <v>#DIV/0!</v>
      </c>
    </row>
    <row r="156" spans="1:6" s="5" customFormat="1" ht="69" customHeight="1">
      <c r="A156" s="112" t="s">
        <v>174</v>
      </c>
      <c r="B156" s="113"/>
      <c r="C156" s="113"/>
      <c r="D156" s="113"/>
      <c r="E156" s="113"/>
      <c r="F156" s="113"/>
    </row>
    <row r="157" spans="1:6" s="3" customFormat="1" ht="12.75" customHeight="1" hidden="1">
      <c r="A157" s="93"/>
      <c r="B157" s="94"/>
      <c r="C157" s="95"/>
      <c r="D157" s="96"/>
      <c r="E157" s="96"/>
      <c r="F157" s="93"/>
    </row>
    <row r="158" spans="1:6" s="3" customFormat="1" ht="6" customHeight="1" hidden="1">
      <c r="A158" s="93"/>
      <c r="B158" s="94"/>
      <c r="C158" s="95"/>
      <c r="D158" s="96"/>
      <c r="E158" s="96"/>
      <c r="F158" s="93"/>
    </row>
    <row r="159" spans="1:6" s="3" customFormat="1" ht="34.5" customHeight="1" hidden="1">
      <c r="A159" s="114"/>
      <c r="B159" s="115"/>
      <c r="C159" s="115"/>
      <c r="D159" s="115"/>
      <c r="E159" s="115"/>
      <c r="F159" s="115"/>
    </row>
    <row r="160" spans="1:6" ht="15.75" hidden="1">
      <c r="A160" s="13"/>
      <c r="B160" s="14"/>
      <c r="C160" s="13"/>
      <c r="D160" s="13"/>
      <c r="E160" s="13"/>
      <c r="F160" s="13"/>
    </row>
    <row r="161" spans="1:6" ht="15.75" hidden="1">
      <c r="A161" s="13"/>
      <c r="B161" s="14"/>
      <c r="C161" s="13"/>
      <c r="D161" s="13"/>
      <c r="E161" s="13"/>
      <c r="F161" s="13"/>
    </row>
    <row r="162" spans="1:6" ht="15.75" hidden="1">
      <c r="A162" s="13"/>
      <c r="B162" s="14"/>
      <c r="C162" s="13"/>
      <c r="D162" s="13"/>
      <c r="E162" s="13"/>
      <c r="F162" s="13"/>
    </row>
    <row r="163" spans="1:6" ht="15.75" hidden="1">
      <c r="A163" s="13"/>
      <c r="B163" s="14"/>
      <c r="C163" s="13"/>
      <c r="D163" s="13"/>
      <c r="E163" s="13"/>
      <c r="F163" s="13"/>
    </row>
    <row r="164" spans="1:6" ht="15.75">
      <c r="A164" s="13"/>
      <c r="B164" s="14"/>
      <c r="C164" s="13"/>
      <c r="D164" s="13"/>
      <c r="E164" s="13"/>
      <c r="F164" s="13"/>
    </row>
    <row r="165" spans="1:6" ht="15.75">
      <c r="A165" s="13"/>
      <c r="B165" s="14"/>
      <c r="C165" s="13" t="s">
        <v>54</v>
      </c>
      <c r="D165" s="13"/>
      <c r="E165" s="13"/>
      <c r="F165" s="13"/>
    </row>
    <row r="166" spans="1:6" ht="15.75">
      <c r="A166" s="13"/>
      <c r="B166" s="14"/>
      <c r="C166" s="13"/>
      <c r="D166" s="91"/>
      <c r="E166" s="13"/>
      <c r="F166" s="13"/>
    </row>
  </sheetData>
  <sheetProtection/>
  <mergeCells count="3">
    <mergeCell ref="A156:F156"/>
    <mergeCell ref="A159:F159"/>
    <mergeCell ref="C1:F1"/>
  </mergeCells>
  <printOptions horizontalCentered="1"/>
  <pageMargins left="0.4330708661417323" right="0" top="0.3937007874015748" bottom="0.2362204724409449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2023-01-26T05:01:53Z</cp:lastPrinted>
  <dcterms:created xsi:type="dcterms:W3CDTF">2006-05-15T00:36:43Z</dcterms:created>
  <dcterms:modified xsi:type="dcterms:W3CDTF">2023-01-27T07:43:41Z</dcterms:modified>
  <cp:category/>
  <cp:version/>
  <cp:contentType/>
  <cp:contentStatus/>
</cp:coreProperties>
</file>