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900" windowWidth="24615" windowHeight="11655"/>
  </bookViews>
  <sheets>
    <sheet name="Доходы 2020" sheetId="3" r:id="rId1"/>
  </sheets>
  <calcPr calcId="145621"/>
</workbook>
</file>

<file path=xl/calcChain.xml><?xml version="1.0" encoding="utf-8"?>
<calcChain xmlns="http://schemas.openxmlformats.org/spreadsheetml/2006/main">
  <c r="G103" i="3" l="1"/>
  <c r="G104" i="3"/>
  <c r="G97" i="3"/>
  <c r="D96" i="3"/>
  <c r="F156" i="3"/>
  <c r="G156" i="3"/>
  <c r="G158" i="3"/>
  <c r="F152" i="3"/>
  <c r="F125" i="3"/>
  <c r="G125" i="3"/>
  <c r="G123" i="3"/>
  <c r="G101" i="3"/>
  <c r="G99" i="3"/>
  <c r="F143" i="3"/>
  <c r="F133" i="3"/>
  <c r="G133" i="3"/>
  <c r="G135" i="3"/>
  <c r="F137" i="3"/>
  <c r="G137" i="3"/>
  <c r="G162" i="3"/>
  <c r="G164" i="3"/>
  <c r="G166" i="3"/>
  <c r="G49" i="3"/>
  <c r="G50" i="3"/>
  <c r="G51" i="3"/>
  <c r="G52" i="3"/>
  <c r="G53" i="3"/>
  <c r="G120" i="3"/>
  <c r="G118" i="3"/>
  <c r="E171" i="3"/>
  <c r="E170" i="3" s="1"/>
  <c r="E161" i="3"/>
  <c r="E134" i="3"/>
  <c r="E108" i="3"/>
  <c r="E106" i="3"/>
  <c r="E103" i="3"/>
  <c r="E98" i="3"/>
  <c r="E82" i="3"/>
  <c r="E81" i="3" s="1"/>
  <c r="E79" i="3"/>
  <c r="E76" i="3"/>
  <c r="E74" i="3" s="1"/>
  <c r="E71" i="3" s="1"/>
  <c r="E70" i="3" s="1"/>
  <c r="E67" i="3"/>
  <c r="E60" i="3"/>
  <c r="E14" i="3"/>
  <c r="E8" i="3"/>
  <c r="E24" i="3"/>
  <c r="E35" i="3"/>
  <c r="E32" i="3" s="1"/>
  <c r="E40" i="3"/>
  <c r="E48" i="3"/>
  <c r="E47" i="3" s="1"/>
  <c r="E58" i="3"/>
  <c r="E62" i="3"/>
  <c r="E85" i="3"/>
  <c r="E86" i="3"/>
  <c r="E91" i="3"/>
  <c r="E94" i="3"/>
  <c r="E93" i="3" s="1"/>
  <c r="E100" i="3"/>
  <c r="E115" i="3"/>
  <c r="E117" i="3"/>
  <c r="E122" i="3"/>
  <c r="E124" i="3"/>
  <c r="E126" i="3"/>
  <c r="E132" i="3"/>
  <c r="E136" i="3"/>
  <c r="E138" i="3"/>
  <c r="E142" i="3"/>
  <c r="E144" i="3"/>
  <c r="E147" i="3"/>
  <c r="E149" i="3"/>
  <c r="E151" i="3"/>
  <c r="E155" i="3"/>
  <c r="E157" i="3"/>
  <c r="E159" i="3"/>
  <c r="E163" i="3"/>
  <c r="E165" i="3"/>
  <c r="E78" i="3" l="1"/>
  <c r="E77" i="3" s="1"/>
  <c r="E105" i="3"/>
  <c r="E57" i="3"/>
  <c r="E54" i="3" s="1"/>
  <c r="E96" i="3"/>
  <c r="E90" i="3"/>
  <c r="E84" i="3" s="1"/>
  <c r="E146" i="3"/>
  <c r="E121" i="3"/>
  <c r="E112" i="3"/>
  <c r="D165" i="3"/>
  <c r="G165" i="3" s="1"/>
  <c r="D163" i="3"/>
  <c r="G163" i="3" s="1"/>
  <c r="D161" i="3"/>
  <c r="G161" i="3" s="1"/>
  <c r="D157" i="3"/>
  <c r="G157" i="3" s="1"/>
  <c r="D155" i="3"/>
  <c r="G155" i="3" s="1"/>
  <c r="D138" i="3"/>
  <c r="D136" i="3"/>
  <c r="G136" i="3" s="1"/>
  <c r="D134" i="3"/>
  <c r="G134" i="3" s="1"/>
  <c r="D122" i="3"/>
  <c r="G122" i="3" s="1"/>
  <c r="D119" i="3"/>
  <c r="D117" i="3"/>
  <c r="G117" i="3" s="1"/>
  <c r="D105" i="3"/>
  <c r="D91" i="3"/>
  <c r="D94" i="3"/>
  <c r="D93" i="3" s="1"/>
  <c r="D85" i="3"/>
  <c r="D86" i="3"/>
  <c r="D78" i="3"/>
  <c r="D77" i="3" s="1"/>
  <c r="D71" i="3"/>
  <c r="D70" i="3" s="1"/>
  <c r="D48" i="3"/>
  <c r="D47" i="3" s="1"/>
  <c r="D8" i="3"/>
  <c r="D14" i="3"/>
  <c r="D24" i="3"/>
  <c r="D35" i="3"/>
  <c r="D32" i="3" s="1"/>
  <c r="D40" i="3"/>
  <c r="D54" i="3"/>
  <c r="D58" i="3"/>
  <c r="D62" i="3"/>
  <c r="D115" i="3"/>
  <c r="D124" i="3"/>
  <c r="G124" i="3" s="1"/>
  <c r="D126" i="3"/>
  <c r="D132" i="3"/>
  <c r="D142" i="3"/>
  <c r="D144" i="3"/>
  <c r="D147" i="3"/>
  <c r="D149" i="3"/>
  <c r="D151" i="3"/>
  <c r="D159" i="3"/>
  <c r="C159" i="3"/>
  <c r="C155" i="3"/>
  <c r="F155" i="3" s="1"/>
  <c r="C153" i="3"/>
  <c r="C151" i="3"/>
  <c r="F151" i="3" s="1"/>
  <c r="C149" i="3"/>
  <c r="C147" i="3"/>
  <c r="C144" i="3"/>
  <c r="C142" i="3"/>
  <c r="F142" i="3" s="1"/>
  <c r="C138" i="3"/>
  <c r="C136" i="3"/>
  <c r="F136" i="3" s="1"/>
  <c r="C132" i="3"/>
  <c r="F132" i="3" s="1"/>
  <c r="C126" i="3"/>
  <c r="C124" i="3"/>
  <c r="C115" i="3"/>
  <c r="C112" i="3" s="1"/>
  <c r="C54" i="3"/>
  <c r="C105" i="3"/>
  <c r="C96" i="3"/>
  <c r="E7" i="3" l="1"/>
  <c r="E6" i="3" s="1"/>
  <c r="C146" i="3"/>
  <c r="D121" i="3"/>
  <c r="D112" i="3"/>
  <c r="G119" i="3"/>
  <c r="C121" i="3"/>
  <c r="G132" i="3"/>
  <c r="F124" i="3"/>
  <c r="D90" i="3"/>
  <c r="D84" i="3" s="1"/>
  <c r="D7" i="3" s="1"/>
  <c r="E111" i="3"/>
  <c r="E110" i="3" s="1"/>
  <c r="D146" i="3"/>
  <c r="C111" i="3" l="1"/>
  <c r="C110" i="3" s="1"/>
  <c r="D111" i="3"/>
  <c r="D110" i="3" s="1"/>
  <c r="D6" i="3" s="1"/>
  <c r="C84" i="3" l="1"/>
  <c r="C71" i="3"/>
  <c r="C70" i="3" s="1"/>
  <c r="C62" i="3"/>
  <c r="C58" i="3"/>
  <c r="C40" i="3"/>
  <c r="C35" i="3"/>
  <c r="C32" i="3" s="1"/>
  <c r="C24" i="3"/>
  <c r="C14" i="3"/>
  <c r="C8" i="3"/>
  <c r="C7" i="3" l="1"/>
  <c r="C6" i="3" s="1"/>
  <c r="F6" i="3" s="1"/>
  <c r="G160" i="3"/>
  <c r="F160" i="3"/>
  <c r="G159" i="3"/>
  <c r="F159" i="3"/>
  <c r="G154" i="3"/>
  <c r="F154" i="3"/>
  <c r="G153" i="3"/>
  <c r="F153" i="3"/>
  <c r="G152" i="3"/>
  <c r="G151" i="3"/>
  <c r="G150" i="3"/>
  <c r="F150" i="3"/>
  <c r="G149" i="3"/>
  <c r="F149" i="3"/>
  <c r="G148" i="3"/>
  <c r="F148" i="3"/>
  <c r="G147" i="3"/>
  <c r="F147" i="3"/>
  <c r="G146" i="3"/>
  <c r="F146" i="3"/>
  <c r="G145" i="3"/>
  <c r="F145" i="3"/>
  <c r="G144" i="3"/>
  <c r="F144" i="3"/>
  <c r="G143" i="3"/>
  <c r="G142" i="3"/>
  <c r="G139" i="3"/>
  <c r="F139" i="3"/>
  <c r="G138" i="3"/>
  <c r="F138" i="3"/>
  <c r="G127" i="3"/>
  <c r="F127" i="3"/>
  <c r="G126" i="3"/>
  <c r="F126" i="3"/>
  <c r="G121" i="3"/>
  <c r="F121" i="3"/>
  <c r="G116" i="3"/>
  <c r="G115" i="3"/>
  <c r="G112" i="3"/>
  <c r="F112" i="3"/>
  <c r="G111" i="3"/>
  <c r="F111" i="3"/>
  <c r="G110" i="3"/>
  <c r="F110" i="3"/>
  <c r="G109" i="3"/>
  <c r="F109" i="3"/>
  <c r="G108" i="3"/>
  <c r="F108" i="3"/>
  <c r="G105" i="3"/>
  <c r="F105" i="3"/>
  <c r="G102" i="3"/>
  <c r="F102" i="3"/>
  <c r="G100" i="3"/>
  <c r="G98" i="3"/>
  <c r="G96" i="3"/>
  <c r="F96" i="3"/>
  <c r="G95" i="3"/>
  <c r="G94" i="3"/>
  <c r="G93" i="3"/>
  <c r="G92" i="3"/>
  <c r="F92" i="3"/>
  <c r="G91" i="3"/>
  <c r="F91" i="3"/>
  <c r="G90" i="3"/>
  <c r="F90" i="3"/>
  <c r="G87" i="3"/>
  <c r="F87" i="3"/>
  <c r="G86" i="3"/>
  <c r="F86" i="3"/>
  <c r="G85" i="3"/>
  <c r="F85" i="3"/>
  <c r="G84" i="3"/>
  <c r="F84" i="3"/>
  <c r="G83" i="3"/>
  <c r="G82" i="3"/>
  <c r="G81" i="3"/>
  <c r="G78" i="3"/>
  <c r="G77" i="3"/>
  <c r="G75" i="3"/>
  <c r="F75" i="3"/>
  <c r="G74" i="3"/>
  <c r="F74" i="3"/>
  <c r="G73" i="3"/>
  <c r="F73" i="3"/>
  <c r="G72" i="3"/>
  <c r="F72" i="3"/>
  <c r="G71" i="3"/>
  <c r="F71" i="3"/>
  <c r="G70" i="3"/>
  <c r="F70" i="3"/>
  <c r="G69" i="3"/>
  <c r="F69" i="3"/>
  <c r="G68" i="3"/>
  <c r="F68" i="3"/>
  <c r="G67" i="3"/>
  <c r="F67" i="3"/>
  <c r="G63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4" i="3"/>
  <c r="F54" i="3"/>
  <c r="G48" i="3"/>
  <c r="G47" i="3"/>
  <c r="G46" i="3"/>
  <c r="G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G6" i="3"/>
  <c r="F7" i="3" l="1"/>
</calcChain>
</file>

<file path=xl/sharedStrings.xml><?xml version="1.0" encoding="utf-8"?>
<sst xmlns="http://schemas.openxmlformats.org/spreadsheetml/2006/main" count="359" uniqueCount="351">
  <si>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</si>
  <si>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</si>
  <si>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</si>
  <si>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</si>
  <si>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</si>
  <si>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</si>
  <si>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</si>
  <si>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</si>
  <si>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</si>
  <si>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</si>
  <si>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</si>
  <si>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</si>
  <si>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</si>
  <si>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</si>
  <si>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</si>
  <si>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</si>
  <si>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</si>
  <si>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</si>
  <si>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</si>
  <si>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</si>
  <si>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</si>
  <si>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</si>
  <si>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</si>
  <si>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</si>
  <si>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</si>
  <si>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</si>
  <si>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</si>
  <si>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</si>
  <si>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</si>
  <si>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</si>
  <si>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</si>
  <si>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</si>
  <si>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</si>
  <si>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</si>
  <si>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</si>
  <si>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</si>
  <si>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</si>
  <si>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</si>
  <si>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</si>
  <si>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</si>
  <si>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</si>
  <si>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</si>
  <si>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</si>
  <si>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</si>
  <si>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</si>
  <si>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</si>
  <si>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</si>
  <si>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</si>
  <si>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</si>
  <si>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</si>
  <si>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</si>
  <si>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</si>
  <si>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</si>
  <si>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</si>
  <si>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</si>
  <si>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</si>
  <si>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</si>
  <si>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</si>
  <si>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</si>
  <si>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>000 1 06 06032 04 0000 110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</si>
  <si>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</si>
  <si>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</si>
  <si>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</si>
  <si>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>000 1 06 06042 04 0000 110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</si>
  <si>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</si>
  <si>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</si>
  <si>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</si>
  <si>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</si>
  <si>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</si>
  <si>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</si>
  <si>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</si>
  <si>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</si>
  <si>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Государственная пошлина за выдачу разрешения на установку рекламной конструкции</t>
  </si>
  <si>
    <t>000 1 08 07150 01 0000 110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</si>
  <si>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</si>
  <si>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</si>
  <si>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</si>
  <si>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</si>
  <si>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</si>
  <si>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</si>
  <si>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</si>
  <si>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</si>
  <si>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</si>
  <si>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</si>
  <si>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</si>
  <si>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</si>
  <si>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 xml:space="preserve">  Прочие налоги и сборы (по отмененным местным налогам и сборам)</t>
  </si>
  <si>
    <t>000 1 09 07000 00 0000 110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</si>
  <si>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</si>
  <si>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</si>
  <si>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</si>
  <si>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</si>
  <si>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</si>
  <si>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</si>
  <si>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</si>
  <si>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</si>
  <si>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</si>
  <si>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</si>
  <si>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</si>
  <si>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</si>
  <si>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</si>
  <si>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</si>
  <si>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</si>
  <si>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</si>
  <si>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</si>
  <si>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</si>
  <si>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</si>
  <si>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</si>
  <si>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</si>
  <si>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</si>
  <si>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</si>
  <si>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</si>
  <si>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</si>
  <si>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</si>
  <si>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 xml:space="preserve">  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</si>
  <si>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000 1 11 05320 00 0000 120</t>
  </si>
  <si>
    <t xml:space="preserve"> 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</si>
  <si>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000 1 11 05324 04 0000 120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</si>
  <si>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</si>
  <si>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</si>
  <si>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</si>
  <si>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</si>
  <si>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</si>
  <si>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</si>
  <si>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</si>
  <si>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</si>
  <si>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</si>
  <si>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</si>
  <si>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</si>
  <si>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</si>
  <si>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сбросы загрязняющих веществ в водные объекты</t>
  </si>
  <si>
    <t>000 1 12 01030 01 0000 120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</si>
  <si>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</si>
  <si>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</si>
  <si>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</si>
  <si>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</si>
  <si>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твердых коммунальных отходов</t>
  </si>
  <si>
    <t>000 1 12 01042 01 0000 120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</si>
  <si>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</si>
  <si>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</si>
  <si>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</si>
  <si>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</si>
  <si>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Доходы от оказания информационных услуг</t>
  </si>
  <si>
    <t>000 1 13 01070 00 0000 130</t>
  </si>
  <si>
    <t xml:space="preserve">  Доходы от оказания информационных услуг органами местного самоуправления городских округов, казенными учреждениями городских округов</t>
  </si>
  <si>
    <t>000 1 13 01074 04 0000 130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</si>
  <si>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</si>
  <si>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</si>
  <si>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</si>
  <si>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</si>
  <si>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округов</t>
  </si>
  <si>
    <t>000 1 13 02994 04 0000 130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</si>
  <si>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</si>
  <si>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</si>
  <si>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</si>
  <si>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</si>
  <si>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</si>
  <si>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</si>
  <si>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</si>
  <si>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</si>
  <si>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</si>
  <si>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</si>
  <si>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</si>
  <si>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000 1 14 02043 04 0000 440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</si>
  <si>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</si>
  <si>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</si>
  <si>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</si>
  <si>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</si>
  <si>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</si>
  <si>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</si>
  <si>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</si>
  <si>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</si>
  <si>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</si>
  <si>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</si>
  <si>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</si>
  <si>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</si>
  <si>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</si>
  <si>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</si>
  <si>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</si>
  <si>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</si>
  <si>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</si>
  <si>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</si>
  <si>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</si>
  <si>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</si>
  <si>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городских округов</t>
  </si>
  <si>
    <t>000 1 17 01040 04 0000 180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</si>
  <si>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</si>
  <si>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</si>
  <si>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округов</t>
  </si>
  <si>
    <t>000 1 17 05040 04 0000 180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</si>
  <si>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</si>
  <si>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</si>
  <si>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</si>
  <si>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</si>
  <si>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</si>
  <si>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</si>
  <si>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</si>
  <si>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</si>
  <si>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городских округов на выравнивание бюджетной обеспеченности</t>
  </si>
  <si>
    <t>000 2 02 15001 04 0000 150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</si>
  <si>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</si>
  <si>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</si>
  <si>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городских округов на поддержку мер по обеспечению сбалансированности бюджетов</t>
  </si>
  <si>
    <t>000 2 02 15002 04 0000 150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</si>
  <si>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</si>
  <si>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</si>
  <si>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реализацию мероприятий государственной программы Российской Федерации "Доступная среда"</t>
  </si>
  <si>
    <t>000 2 02 25027 00 0000 150</t>
  </si>
  <si>
    <t xml:space="preserve">  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</si>
  <si>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</si>
  <si>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</si>
  <si>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</si>
  <si>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городских округов на реализацию мероприятий по обеспечению жильем молодых семей</t>
  </si>
  <si>
    <t>000 2 02 25497 04 0000 150</t>
  </si>
  <si>
    <t xml:space="preserve">  Субсидия бюджетам на поддержку отрасли культуры</t>
  </si>
  <si>
    <t>000 2 02 25519 00 0000 150</t>
  </si>
  <si>
    <t xml:space="preserve">  Субсидия бюджетам городских округов на поддержку отрасли культуры</t>
  </si>
  <si>
    <t>000 2 02 25519 04 0000 150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</si>
  <si>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</si>
  <si>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</si>
  <si>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</si>
  <si>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</si>
  <si>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  Прочие субсидии</t>
  </si>
  <si>
    <t>000 2 02 29999 00 0000 150</t>
  </si>
  <si>
    <t xml:space="preserve">  Прочие субсидии бюджетам городских округов</t>
  </si>
  <si>
    <t>000 2 02 29999 04 0000 150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</si>
  <si>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</si>
  <si>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</si>
  <si>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</si>
  <si>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</si>
  <si>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</si>
  <si>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</si>
  <si>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</si>
  <si>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</si>
  <si>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</si>
  <si>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</si>
  <si>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</si>
  <si>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</si>
  <si>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 xml:space="preserve">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</si>
  <si>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</si>
  <si>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</si>
  <si>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</si>
  <si>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</si>
  <si>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</si>
  <si>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</si>
  <si>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</si>
  <si>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городских округов на государственную регистрацию актов гражданского состояния</t>
  </si>
  <si>
    <t>000 2 02 35930 04 0000 150</t>
  </si>
  <si>
    <t xml:space="preserve">  БЕЗВОЗМЕЗДНЫЕ ПОСТУПЛЕНИЯ ОТ НЕГОСУДАРСТВЕННЫХ ОРГАНИЗАЦИЙ</t>
  </si>
  <si>
    <t>000 2 04 00000 00 0000 000</t>
  </si>
  <si>
    <t xml:space="preserve">  Безвозмездные поступления от негосударственных организаций в бюджеты городских округов</t>
  </si>
  <si>
    <t>000 2 04 04000 04 0000 150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</si>
  <si>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</si>
  <si>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000 2 04 04020 04 0000 150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</si>
  <si>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</si>
  <si>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</si>
  <si>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</si>
  <si>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</si>
  <si>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</si>
  <si>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</si>
  <si>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>Наименование доходов</t>
  </si>
  <si>
    <t>Доходы, всего:</t>
  </si>
  <si>
    <t>000 2 02 25097 00 0000 150</t>
  </si>
  <si>
    <t>000 2 02 25097 04 0000 150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</si>
  <si>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</si>
  <si>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 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</si>
  <si>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000 2 02 25173 04 0000 150</t>
  </si>
  <si>
    <t>000 2 02 25173 00 0000 150</t>
  </si>
  <si>
    <t>Субсидии бюджетам городских округов на создание детских технопарков "Кванториум"</t>
  </si>
  <si>
    <t>Субсидии бюджетам на создание детских технопарков "Кванториум"</t>
  </si>
  <si>
    <t>000 2 02 25243 04 0000 150</t>
  </si>
  <si>
    <t>000 2 02 25243 00 0000 150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</si>
  <si>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</si>
  <si>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на строительство и реконструкцию (модернизацию) объектов питьевого водоснабжения</t>
  </si>
  <si>
    <t>Код бюджетной классификации (без указания кода главного администратора доходов бюджета)</t>
  </si>
  <si>
    <t>Фактическое исполнение, 
тыс. руб.</t>
  </si>
  <si>
    <t>% исполнения первона-чального плана</t>
  </si>
  <si>
    <t>% исполнения уточнен-ного плана</t>
  </si>
  <si>
    <t>Пояснения отклонений от плановых значений</t>
  </si>
  <si>
    <t>Перевыполнение объясняется увеличением поступлений по единому налогу на вмененный доход и налогу, взимаемому в связи с применением патентной системы</t>
  </si>
  <si>
    <t>Перевыполнение объясняется увеличением поступлений по налогу, взимаемому в связи с применением патентной системы</t>
  </si>
  <si>
    <t>Перевыполнение плана обусловлено незапланированым выкупом земельных участков</t>
  </si>
  <si>
    <t>Аналитические данные об исполнении доходов бюджета Арсеньевского городского округа за 2020 год</t>
  </si>
  <si>
    <t>План по  муниципальному правовому акту о бюджете от 25.12.2019 № 156-МПА (первоначальный), тыс. руб.</t>
  </si>
  <si>
    <t>План по муниципальному правовому акту о бюджете от 24.12.2020 №227-МПА (уточненный), тыс. руб.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</si>
  <si>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</si>
  <si>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</si>
  <si>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000 1 16 02020 04 0000 140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</si>
  <si>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</si>
  <si>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</si>
  <si>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</si>
  <si>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</si>
  <si>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</si>
  <si>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000 2 02 20302 00 0000 150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</si>
  <si>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</si>
  <si>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</si>
  <si>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</si>
  <si>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</si>
  <si>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</si>
  <si>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000 2 02 35260 04 0000 150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</si>
  <si>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</si>
  <si>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000 2 02 15853 00 0000 150</t>
  </si>
  <si>
    <t>Дотации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</si>
  <si>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000 2 02 15853 04 0000 150</t>
  </si>
  <si>
    <t>Дотации бюджетам городских округов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</si>
  <si>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000 2 02 19999 00 0000 150</t>
  </si>
  <si>
    <t>Прочие дотации</t>
  </si>
  <si>
    <t>000 2 02 19999 04 0000 150</t>
  </si>
  <si>
    <t>Прочие дотации бюджетам городских округов</t>
  </si>
  <si>
    <t>000 2 02 20299 00 0000 150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</si>
  <si>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</si>
  <si>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</si>
  <si>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</si>
  <si>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000 2 02 25306 00 0000 150</t>
  </si>
  <si>
    <t>Субсидии бюджетам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</si>
  <si>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000 2 02 25306 04 0000 150</t>
  </si>
  <si>
    <t>Субсидии бюджетам городских округов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</si>
  <si>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000 2 02 25491 00 0000 150</t>
  </si>
  <si>
    <t>000 2 02 25491 04 0000 150</t>
  </si>
  <si>
    <t>000 2 02 35304 00 0000 150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</si>
  <si>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</si>
  <si>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</si>
  <si>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</si>
  <si>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</si>
  <si>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</si>
  <si>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</si>
  <si>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000 2 02 49001 00 0000 150</t>
  </si>
  <si>
    <t>Межбюджетные трансферты, передаваемые бюджетам, за счет средств резервного фонда Правительства Российской Федерации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</si>
  <si>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</si>
  <si>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000 2 02 49999 00 0000 150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</si>
  <si>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</si>
  <si>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</si>
  <si>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000 1 16 01000 01 0000 000</t>
  </si>
  <si>
    <t>000 1 16 10000 00 0000 140</t>
  </si>
  <si>
    <t>Снижение поступлений  обусловлено реорганизацией ООО «Глория»  в форме присоединения к ООО «Глория – Н». Ранее предприятие занималось разведением свиней, но в связи со сложившейся ситуацией с распространением африканской чумы в Приморском крае,  возникла необходимость в ликвидации поголовья.</t>
  </si>
  <si>
    <t>Перевыполнение плана по налогу на имущество физических лиц объясняется установлением коэффициента-дефлятора на 2019 год в размере 1,518</t>
  </si>
  <si>
    <t>Снижение поступлений от платы за размещения отходов производства и потребления</t>
  </si>
  <si>
    <t>Административные штрафы, установленные Кодексом Российской Федерации об административных правонарушениях</t>
  </si>
  <si>
    <t>Платежи в целях возмещения причиненного ущерба (убытков)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</si>
  <si>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</si>
  <si>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</si>
  <si>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Увеличение поступлений от штрафов установленных Кодексом Российской Федерации об административных правонарушениях</t>
  </si>
  <si>
    <r>
      <t xml:space="preserve">Рост доходов  сложился в связи с принятием Порядка оплаты собственниками жилых помещений стоимости разницы площадей в случае предоставления жилого помещения, приобретаемого в рамках реализации </t>
    </r>
    <r>
      <rPr>
        <sz val="10"/>
        <rFont val="Times New Roman"/>
        <family val="1"/>
        <charset val="204"/>
      </rPr>
      <t>муниципальной программы «Переселение граждан из аварийного жилищного фонда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в Арсеньевском городском округе» на 2020-2024 годы  </t>
    </r>
    <r>
      <rPr>
        <sz val="10"/>
        <color rgb="FF000000"/>
        <rFont val="Times New Roman"/>
        <family val="1"/>
        <charset val="204"/>
      </rPr>
      <t xml:space="preserve">площадью, превышающей площадь расселяемого жилого помещения, утвержденного </t>
    </r>
    <r>
      <rPr>
        <sz val="10"/>
        <rFont val="Times New Roman"/>
        <family val="1"/>
        <charset val="204"/>
      </rPr>
      <t xml:space="preserve">Постановления администрации Арсеньевского городского округа № 477-па от 12 августа 2020 года. </t>
    </r>
    <r>
      <rPr>
        <sz val="10"/>
        <color rgb="FF000000"/>
        <rFont val="Times New Roman"/>
        <family val="1"/>
        <charset val="204"/>
      </rPr>
      <t xml:space="preserve">  В связи с этим, в 2020 году в бюджет городского округа поступили доплаты собственников жилых помещений, находящихся в аварийном жилищном фонде, в размере стоимости разницы площадей изымаемой и передаваемой.</t>
    </r>
  </si>
  <si>
    <t>Перевыполнение плана обусловлено незапланированым выкупом объектов муниципального имущества</t>
  </si>
  <si>
    <t>Перевыполнение плана обусловлено незапланированым выкупом земельных участков и объектов муниципального имущества</t>
  </si>
  <si>
    <t>Невыполнение плана объясняется невыполнением плана по НДФЛ вследствие сокращения объемов производства на ПАО ААК "Прогресс"</t>
  </si>
  <si>
    <t>Невыполнение плана произошло вследствие  принятия решения №525 от 30 сентября 2020 года, согласно которому на территории Арсеньевского городского округа для организаций и физических лиц установлены налоговые льготы в отношении земельных участков, используемых ими для осуществления предпринимательской деятельности в отраслях экономики, в наибольшей степени пострадавших в условиях распространения новой коронавирусной инфекции. Налоговая льгота предоставлена в виде понижения налоговой ставки с 1,5% до 0,75%.</t>
  </si>
  <si>
    <t>Перевыполнение плана объясняется установлением по налогу на имущество физических лиц коэффициента-дефлятора на 2019 год в размере 1,518</t>
  </si>
  <si>
    <t>Невыполнение плана по аренде земли и имущества произошло в результате принятием администрацией Арсеньевского городского округа постановления №184-па от 31 марта 2020 года, которое устанавливает с 01 апреля 2020 мораторий на взимание арендной платы до конца 2020 года.</t>
  </si>
  <si>
    <t>Невыполнение плана по субвенциям связано с тем, что перечисление межбюджетных трансфертов производилось в пределах сумм, необходимых для оплаты денежных обязательств по фактическим расходам получателей средств бюджета городского округа</t>
  </si>
  <si>
    <t>Перевыполнение плана по субсидиям связано с тем, что перечисление межбюджетных трансфертов производилось в пределах сумм, необходимых для оплаты денежных обязательств по фактическим предоставленным расходам получателей средств бюджета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</si>
</sst>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dd\.mm\.yyyy"/>
    <numFmt numFmtId="165" formatCode="#,##0.00_ ;\-#,##0.00"/>
    <numFmt numFmtId="166" formatCode="0.0%"/>
    <numFmt numFmtId="167" formatCode="#,##0.00000"/>
  </numFmts>
  <fonts count="33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</font>
    <font>
      <sz val="1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 Cyr"/>
      <charset val="204"/>
    </font>
    <font>
      <sz val="11"/>
      <color indexed="8"/>
      <name val="Calibri"/>
      <family val="2"/>
      <charset val="204"/>
    </font>
    <font>
      <b/>
      <sz val="8"/>
      <name val="Arial Cyr"/>
    </font>
    <font>
      <b/>
      <sz val="11"/>
      <name val="Calibri"/>
      <family val="2"/>
      <scheme val="minor"/>
    </font>
    <font>
      <sz val="14"/>
      <name val="Arial Cyr"/>
    </font>
    <font>
      <b/>
      <sz val="12"/>
      <name val="Arial Cy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">
    <xf numFmtId="0" fontId="0" fillId="0" borderId="0"/>
    <xf numFmtId="0" fontId="2" fillId="0" borderId="1"/>
    <xf numFmtId="0" fontId="3" fillId="0" borderId="1">
      <alignment horizontal="center"/>
    </xf>
    <xf numFmtId="0" fontId="4" fillId="0" borderId="2">
      <alignment horizontal="center"/>
    </xf>
    <xf numFmtId="0" fontId="5" fillId="0" borderId="1">
      <alignment horizontal="right"/>
    </xf>
    <xf numFmtId="0" fontId="3" fillId="0" borderId="1"/>
    <xf numFmtId="0" fontId="6" fillId="0" borderId="1"/>
    <xf numFmtId="0" fontId="6" fillId="0" borderId="3"/>
    <xf numFmtId="0" fontId="4" fillId="0" borderId="4">
      <alignment horizontal="center"/>
    </xf>
    <xf numFmtId="0" fontId="5" fillId="0" borderId="5">
      <alignment horizontal="right"/>
    </xf>
    <xf numFmtId="0" fontId="4" fillId="0" borderId="1"/>
    <xf numFmtId="0" fontId="4" fillId="0" borderId="6">
      <alignment horizontal="right"/>
    </xf>
    <xf numFmtId="49" fontId="4" fillId="0" borderId="7">
      <alignment horizontal="center"/>
    </xf>
    <xf numFmtId="0" fontId="5" fillId="0" borderId="8">
      <alignment horizontal="right"/>
    </xf>
    <xf numFmtId="0" fontId="7" fillId="0" borderId="1"/>
    <xf numFmtId="164" fontId="4" fillId="0" borderId="9">
      <alignment horizontal="center"/>
    </xf>
    <xf numFmtId="0" fontId="4" fillId="0" borderId="1">
      <alignment horizontal="left"/>
    </xf>
    <xf numFmtId="49" fontId="4" fillId="0" borderId="1"/>
    <xf numFmtId="49" fontId="4" fillId="0" borderId="6">
      <alignment horizontal="right" vertical="center"/>
    </xf>
    <xf numFmtId="49" fontId="4" fillId="0" borderId="9">
      <alignment horizontal="center" vertical="center"/>
    </xf>
    <xf numFmtId="0" fontId="4" fillId="0" borderId="2">
      <alignment horizontal="left" wrapText="1"/>
    </xf>
    <xf numFmtId="49" fontId="4" fillId="0" borderId="9">
      <alignment horizontal="center"/>
    </xf>
    <xf numFmtId="0" fontId="4" fillId="0" borderId="10">
      <alignment horizontal="left" wrapText="1"/>
    </xf>
    <xf numFmtId="49" fontId="4" fillId="0" borderId="6">
      <alignment horizontal="right"/>
    </xf>
    <xf numFmtId="0" fontId="4" fillId="0" borderId="11">
      <alignment horizontal="left"/>
    </xf>
    <xf numFmtId="49" fontId="4" fillId="0" borderId="11"/>
    <xf numFmtId="49" fontId="4" fillId="0" borderId="6"/>
    <xf numFmtId="49" fontId="4" fillId="0" borderId="12">
      <alignment horizontal="center"/>
    </xf>
    <xf numFmtId="0" fontId="3" fillId="0" borderId="2">
      <alignment horizontal="center"/>
    </xf>
    <xf numFmtId="0" fontId="4" fillId="0" borderId="13">
      <alignment horizontal="center" vertical="top" wrapText="1"/>
    </xf>
    <xf numFmtId="49" fontId="4" fillId="0" borderId="13">
      <alignment horizontal="center" vertical="top" wrapText="1"/>
    </xf>
    <xf numFmtId="0" fontId="2" fillId="0" borderId="14"/>
    <xf numFmtId="0" fontId="2" fillId="0" borderId="5"/>
    <xf numFmtId="0" fontId="4" fillId="0" borderId="13">
      <alignment horizontal="center" vertical="center"/>
    </xf>
    <xf numFmtId="0" fontId="4" fillId="0" borderId="4">
      <alignment horizontal="center" vertical="center"/>
    </xf>
    <xf numFmtId="49" fontId="4" fillId="0" borderId="4">
      <alignment horizontal="center" vertical="center"/>
    </xf>
    <xf numFmtId="0" fontId="4" fillId="0" borderId="15">
      <alignment horizontal="left" wrapText="1"/>
    </xf>
    <xf numFmtId="49" fontId="4" fillId="0" borderId="16">
      <alignment horizontal="center" wrapText="1"/>
    </xf>
    <xf numFmtId="49" fontId="4" fillId="0" borderId="17">
      <alignment horizontal="center"/>
    </xf>
    <xf numFmtId="4" fontId="4" fillId="0" borderId="17">
      <alignment horizontal="right" shrinkToFit="1"/>
    </xf>
    <xf numFmtId="0" fontId="4" fillId="0" borderId="18">
      <alignment horizontal="left" wrapText="1"/>
    </xf>
    <xf numFmtId="49" fontId="4" fillId="0" borderId="19">
      <alignment horizontal="center" shrinkToFit="1"/>
    </xf>
    <xf numFmtId="49" fontId="4" fillId="0" borderId="20">
      <alignment horizontal="center"/>
    </xf>
    <xf numFmtId="4" fontId="4" fillId="0" borderId="20">
      <alignment horizontal="right" shrinkToFit="1"/>
    </xf>
    <xf numFmtId="0" fontId="4" fillId="0" borderId="21">
      <alignment horizontal="left" wrapText="1" indent="2"/>
    </xf>
    <xf numFmtId="49" fontId="4" fillId="0" borderId="22">
      <alignment horizontal="center" shrinkToFit="1"/>
    </xf>
    <xf numFmtId="49" fontId="4" fillId="0" borderId="23">
      <alignment horizontal="center"/>
    </xf>
    <xf numFmtId="4" fontId="4" fillId="0" borderId="23">
      <alignment horizontal="right" shrinkToFit="1"/>
    </xf>
    <xf numFmtId="49" fontId="4" fillId="0" borderId="1">
      <alignment horizontal="right"/>
    </xf>
    <xf numFmtId="0" fontId="3" fillId="0" borderId="5">
      <alignment horizontal="center"/>
    </xf>
    <xf numFmtId="0" fontId="4" fillId="0" borderId="4">
      <alignment horizontal="center" vertical="center" shrinkToFit="1"/>
    </xf>
    <xf numFmtId="49" fontId="4" fillId="0" borderId="4">
      <alignment horizontal="center" vertical="center" shrinkToFit="1"/>
    </xf>
    <xf numFmtId="49" fontId="2" fillId="0" borderId="5"/>
    <xf numFmtId="0" fontId="4" fillId="0" borderId="16">
      <alignment horizontal="center" shrinkToFit="1"/>
    </xf>
    <xf numFmtId="4" fontId="4" fillId="0" borderId="24">
      <alignment horizontal="right" shrinkToFit="1"/>
    </xf>
    <xf numFmtId="49" fontId="2" fillId="0" borderId="8"/>
    <xf numFmtId="0" fontId="4" fillId="0" borderId="19">
      <alignment horizontal="center" shrinkToFit="1"/>
    </xf>
    <xf numFmtId="165" fontId="4" fillId="0" borderId="20">
      <alignment horizontal="right" shrinkToFit="1"/>
    </xf>
    <xf numFmtId="165" fontId="4" fillId="0" borderId="25">
      <alignment horizontal="right" shrinkToFit="1"/>
    </xf>
    <xf numFmtId="0" fontId="4" fillId="0" borderId="26">
      <alignment horizontal="left" wrapText="1"/>
    </xf>
    <xf numFmtId="49" fontId="4" fillId="0" borderId="22">
      <alignment horizontal="center" wrapText="1"/>
    </xf>
    <xf numFmtId="49" fontId="4" fillId="0" borderId="23">
      <alignment horizontal="center" wrapText="1"/>
    </xf>
    <xf numFmtId="4" fontId="4" fillId="0" borderId="23">
      <alignment horizontal="right" wrapText="1"/>
    </xf>
    <xf numFmtId="4" fontId="4" fillId="0" borderId="21">
      <alignment horizontal="right" wrapText="1"/>
    </xf>
    <xf numFmtId="0" fontId="2" fillId="0" borderId="8">
      <alignment wrapText="1"/>
    </xf>
    <xf numFmtId="0" fontId="4" fillId="0" borderId="27">
      <alignment horizontal="left" wrapText="1"/>
    </xf>
    <xf numFmtId="49" fontId="4" fillId="0" borderId="28">
      <alignment horizontal="center" shrinkToFit="1"/>
    </xf>
    <xf numFmtId="49" fontId="4" fillId="0" borderId="29">
      <alignment horizontal="center"/>
    </xf>
    <xf numFmtId="4" fontId="4" fillId="0" borderId="29">
      <alignment horizontal="right" shrinkToFit="1"/>
    </xf>
    <xf numFmtId="49" fontId="4" fillId="0" borderId="30">
      <alignment horizontal="center"/>
    </xf>
    <xf numFmtId="0" fontId="2" fillId="0" borderId="8"/>
    <xf numFmtId="0" fontId="7" fillId="0" borderId="11"/>
    <xf numFmtId="0" fontId="7" fillId="0" borderId="31"/>
    <xf numFmtId="0" fontId="4" fillId="0" borderId="1">
      <alignment wrapText="1"/>
    </xf>
    <xf numFmtId="49" fontId="4" fillId="0" borderId="1">
      <alignment wrapText="1"/>
    </xf>
    <xf numFmtId="49" fontId="4" fillId="0" borderId="1">
      <alignment horizontal="center"/>
    </xf>
    <xf numFmtId="49" fontId="8" fillId="0" borderId="1"/>
    <xf numFmtId="0" fontId="4" fillId="0" borderId="2">
      <alignment horizontal="left"/>
    </xf>
    <xf numFmtId="49" fontId="4" fillId="0" borderId="2">
      <alignment horizontal="left"/>
    </xf>
    <xf numFmtId="0" fontId="4" fillId="0" borderId="2">
      <alignment horizontal="center" shrinkToFit="1"/>
    </xf>
    <xf numFmtId="49" fontId="4" fillId="0" borderId="2">
      <alignment horizontal="center" vertical="center" shrinkToFit="1"/>
    </xf>
    <xf numFmtId="49" fontId="2" fillId="0" borderId="2">
      <alignment shrinkToFit="1"/>
    </xf>
    <xf numFmtId="49" fontId="4" fillId="0" borderId="2">
      <alignment horizontal="right"/>
    </xf>
    <xf numFmtId="0" fontId="4" fillId="0" borderId="16">
      <alignment horizontal="center" vertical="center" shrinkToFit="1"/>
    </xf>
    <xf numFmtId="49" fontId="4" fillId="0" borderId="17">
      <alignment horizontal="center" vertical="center"/>
    </xf>
    <xf numFmtId="0" fontId="4" fillId="0" borderId="15">
      <alignment horizontal="left" wrapText="1" indent="2"/>
    </xf>
    <xf numFmtId="0" fontId="4" fillId="0" borderId="32">
      <alignment horizontal="center" vertical="center" shrinkToFit="1"/>
    </xf>
    <xf numFmtId="49" fontId="4" fillId="0" borderId="13">
      <alignment horizontal="center" vertical="center"/>
    </xf>
    <xf numFmtId="165" fontId="4" fillId="0" borderId="13">
      <alignment horizontal="right" vertical="center" shrinkToFit="1"/>
    </xf>
    <xf numFmtId="165" fontId="4" fillId="0" borderId="27">
      <alignment horizontal="right" vertical="center" shrinkToFit="1"/>
    </xf>
    <xf numFmtId="0" fontId="4" fillId="0" borderId="33">
      <alignment horizontal="left" wrapText="1"/>
    </xf>
    <xf numFmtId="4" fontId="4" fillId="0" borderId="13">
      <alignment horizontal="right" shrinkToFit="1"/>
    </xf>
    <xf numFmtId="4" fontId="4" fillId="0" borderId="27">
      <alignment horizontal="right" shrinkToFit="1"/>
    </xf>
    <xf numFmtId="0" fontId="4" fillId="0" borderId="18">
      <alignment horizontal="left" wrapText="1" indent="2"/>
    </xf>
    <xf numFmtId="0" fontId="9" fillId="0" borderId="27">
      <alignment wrapText="1"/>
    </xf>
    <xf numFmtId="0" fontId="9" fillId="0" borderId="27"/>
    <xf numFmtId="0" fontId="9" fillId="2" borderId="27">
      <alignment wrapText="1"/>
    </xf>
    <xf numFmtId="0" fontId="4" fillId="2" borderId="26">
      <alignment horizontal="left" wrapText="1"/>
    </xf>
    <xf numFmtId="49" fontId="4" fillId="0" borderId="27">
      <alignment horizontal="center" shrinkToFit="1"/>
    </xf>
    <xf numFmtId="49" fontId="4" fillId="0" borderId="13">
      <alignment horizontal="center" vertical="center" shrinkToFit="1"/>
    </xf>
    <xf numFmtId="0" fontId="2" fillId="0" borderId="11">
      <alignment horizontal="left"/>
    </xf>
    <xf numFmtId="0" fontId="2" fillId="0" borderId="31">
      <alignment horizontal="left" wrapText="1"/>
    </xf>
    <xf numFmtId="0" fontId="2" fillId="0" borderId="31">
      <alignment horizontal="left"/>
    </xf>
    <xf numFmtId="0" fontId="4" fillId="0" borderId="31"/>
    <xf numFmtId="49" fontId="2" fillId="0" borderId="31"/>
    <xf numFmtId="49" fontId="2" fillId="0" borderId="31"/>
    <xf numFmtId="0" fontId="2" fillId="0" borderId="1">
      <alignment horizontal="left"/>
    </xf>
    <xf numFmtId="0" fontId="2" fillId="0" borderId="1">
      <alignment horizontal="left" wrapText="1"/>
    </xf>
    <xf numFmtId="0" fontId="2" fillId="0" borderId="1">
      <alignment horizontal="left"/>
    </xf>
    <xf numFmtId="0" fontId="4" fillId="0" borderId="1"/>
    <xf numFmtId="49" fontId="2" fillId="0" borderId="1"/>
    <xf numFmtId="49" fontId="2" fillId="0" borderId="1"/>
    <xf numFmtId="0" fontId="4" fillId="0" borderId="1">
      <alignment horizontal="center" wrapText="1"/>
    </xf>
    <xf numFmtId="0" fontId="4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2" fillId="0" borderId="1">
      <alignment horizontal="left"/>
    </xf>
    <xf numFmtId="0" fontId="2" fillId="0" borderId="1">
      <alignment horizontal="center"/>
    </xf>
    <xf numFmtId="0" fontId="8" fillId="0" borderId="1">
      <alignment horizontal="left"/>
    </xf>
    <xf numFmtId="49" fontId="2" fillId="0" borderId="1"/>
    <xf numFmtId="49" fontId="4" fillId="0" borderId="1">
      <alignment horizontal="left"/>
    </xf>
    <xf numFmtId="49" fontId="4" fillId="0" borderId="1">
      <alignment horizontal="center" wrapText="1"/>
    </xf>
    <xf numFmtId="0" fontId="4" fillId="0" borderId="1">
      <alignment horizontal="center"/>
    </xf>
    <xf numFmtId="0" fontId="10" fillId="0" borderId="11">
      <alignment horizontal="center"/>
    </xf>
    <xf numFmtId="0" fontId="7" fillId="0" borderId="1"/>
    <xf numFmtId="0" fontId="10" fillId="0" borderId="1">
      <alignment horizontal="center"/>
    </xf>
    <xf numFmtId="0" fontId="7" fillId="0" borderId="1"/>
    <xf numFmtId="0" fontId="10" fillId="0" borderId="1">
      <alignment horizontal="center"/>
    </xf>
    <xf numFmtId="0" fontId="4" fillId="0" borderId="1">
      <alignment horizontal="center" wrapText="1"/>
    </xf>
    <xf numFmtId="0" fontId="9" fillId="0" borderId="1"/>
    <xf numFmtId="0" fontId="11" fillId="0" borderId="2"/>
    <xf numFmtId="0" fontId="11" fillId="0" borderId="1"/>
    <xf numFmtId="0" fontId="2" fillId="0" borderId="2"/>
    <xf numFmtId="0" fontId="2" fillId="0" borderId="13">
      <alignment horizontal="left" wrapText="1"/>
    </xf>
    <xf numFmtId="0" fontId="2" fillId="0" borderId="11"/>
    <xf numFmtId="0" fontId="13" fillId="0" borderId="0"/>
    <xf numFmtId="0" fontId="13" fillId="0" borderId="0"/>
    <xf numFmtId="0" fontId="13" fillId="0" borderId="0"/>
    <xf numFmtId="0" fontId="11" fillId="0" borderId="1"/>
    <xf numFmtId="0" fontId="11" fillId="0" borderId="1"/>
    <xf numFmtId="0" fontId="12" fillId="3" borderId="1"/>
    <xf numFmtId="0" fontId="2" fillId="0" borderId="13">
      <alignment horizontal="left"/>
    </xf>
    <xf numFmtId="0" fontId="1" fillId="0" borderId="1"/>
    <xf numFmtId="0" fontId="21" fillId="0" borderId="1"/>
    <xf numFmtId="0" fontId="1" fillId="5" borderId="1" applyNumberFormat="0" applyBorder="0" applyAlignment="0" applyProtection="0"/>
    <xf numFmtId="0" fontId="1" fillId="5" borderId="1" applyNumberFormat="0" applyBorder="0" applyAlignment="0" applyProtection="0"/>
    <xf numFmtId="0" fontId="1" fillId="5" borderId="1" applyNumberFormat="0" applyBorder="0" applyAlignment="0" applyProtection="0"/>
    <xf numFmtId="0" fontId="1" fillId="7" borderId="1" applyNumberFormat="0" applyBorder="0" applyAlignment="0" applyProtection="0"/>
    <xf numFmtId="0" fontId="1" fillId="7" borderId="1" applyNumberFormat="0" applyBorder="0" applyAlignment="0" applyProtection="0"/>
    <xf numFmtId="0" fontId="1" fillId="7" borderId="1" applyNumberFormat="0" applyBorder="0" applyAlignment="0" applyProtection="0"/>
    <xf numFmtId="0" fontId="1" fillId="9" borderId="1" applyNumberFormat="0" applyBorder="0" applyAlignment="0" applyProtection="0"/>
    <xf numFmtId="0" fontId="1" fillId="9" borderId="1" applyNumberFormat="0" applyBorder="0" applyAlignment="0" applyProtection="0"/>
    <xf numFmtId="0" fontId="1" fillId="9" borderId="1" applyNumberFormat="0" applyBorder="0" applyAlignment="0" applyProtection="0"/>
    <xf numFmtId="0" fontId="1" fillId="11" borderId="1" applyNumberFormat="0" applyBorder="0" applyAlignment="0" applyProtection="0"/>
    <xf numFmtId="0" fontId="1" fillId="11" borderId="1" applyNumberFormat="0" applyBorder="0" applyAlignment="0" applyProtection="0"/>
    <xf numFmtId="0" fontId="1" fillId="11" borderId="1" applyNumberFormat="0" applyBorder="0" applyAlignment="0" applyProtection="0"/>
    <xf numFmtId="0" fontId="1" fillId="13" borderId="1" applyNumberFormat="0" applyBorder="0" applyAlignment="0" applyProtection="0"/>
    <xf numFmtId="0" fontId="1" fillId="13" borderId="1" applyNumberFormat="0" applyBorder="0" applyAlignment="0" applyProtection="0"/>
    <xf numFmtId="0" fontId="1" fillId="13" borderId="1" applyNumberFormat="0" applyBorder="0" applyAlignment="0" applyProtection="0"/>
    <xf numFmtId="0" fontId="1" fillId="15" borderId="1" applyNumberFormat="0" applyBorder="0" applyAlignment="0" applyProtection="0"/>
    <xf numFmtId="0" fontId="1" fillId="15" borderId="1" applyNumberFormat="0" applyBorder="0" applyAlignment="0" applyProtection="0"/>
    <xf numFmtId="0" fontId="1" fillId="15" borderId="1" applyNumberFormat="0" applyBorder="0" applyAlignment="0" applyProtection="0"/>
    <xf numFmtId="0" fontId="1" fillId="6" borderId="1" applyNumberFormat="0" applyBorder="0" applyAlignment="0" applyProtection="0"/>
    <xf numFmtId="0" fontId="1" fillId="6" borderId="1" applyNumberFormat="0" applyBorder="0" applyAlignment="0" applyProtection="0"/>
    <xf numFmtId="0" fontId="1" fillId="6" borderId="1" applyNumberFormat="0" applyBorder="0" applyAlignment="0" applyProtection="0"/>
    <xf numFmtId="0" fontId="1" fillId="8" borderId="1" applyNumberFormat="0" applyBorder="0" applyAlignment="0" applyProtection="0"/>
    <xf numFmtId="0" fontId="1" fillId="8" borderId="1" applyNumberFormat="0" applyBorder="0" applyAlignment="0" applyProtection="0"/>
    <xf numFmtId="0" fontId="1" fillId="8" borderId="1" applyNumberFormat="0" applyBorder="0" applyAlignment="0" applyProtection="0"/>
    <xf numFmtId="0" fontId="1" fillId="10" borderId="1" applyNumberFormat="0" applyBorder="0" applyAlignment="0" applyProtection="0"/>
    <xf numFmtId="0" fontId="1" fillId="10" borderId="1" applyNumberFormat="0" applyBorder="0" applyAlignment="0" applyProtection="0"/>
    <xf numFmtId="0" fontId="1" fillId="10" borderId="1" applyNumberFormat="0" applyBorder="0" applyAlignment="0" applyProtection="0"/>
    <xf numFmtId="0" fontId="1" fillId="12" borderId="1" applyNumberFormat="0" applyBorder="0" applyAlignment="0" applyProtection="0"/>
    <xf numFmtId="0" fontId="1" fillId="12" borderId="1" applyNumberFormat="0" applyBorder="0" applyAlignment="0" applyProtection="0"/>
    <xf numFmtId="0" fontId="1" fillId="12" borderId="1" applyNumberFormat="0" applyBorder="0" applyAlignment="0" applyProtection="0"/>
    <xf numFmtId="0" fontId="1" fillId="14" borderId="1" applyNumberFormat="0" applyBorder="0" applyAlignment="0" applyProtection="0"/>
    <xf numFmtId="0" fontId="1" fillId="14" borderId="1" applyNumberFormat="0" applyBorder="0" applyAlignment="0" applyProtection="0"/>
    <xf numFmtId="0" fontId="1" fillId="14" borderId="1" applyNumberFormat="0" applyBorder="0" applyAlignment="0" applyProtection="0"/>
    <xf numFmtId="0" fontId="1" fillId="16" borderId="1" applyNumberFormat="0" applyBorder="0" applyAlignment="0" applyProtection="0"/>
    <xf numFmtId="0" fontId="1" fillId="16" borderId="1" applyNumberFormat="0" applyBorder="0" applyAlignment="0" applyProtection="0"/>
    <xf numFmtId="0" fontId="1" fillId="16" borderId="1" applyNumberFormat="0" applyBorder="0" applyAlignment="0" applyProtection="0"/>
    <xf numFmtId="0" fontId="20" fillId="0" borderId="1" applyNumberFormat="0" applyFill="0" applyBorder="0" applyAlignment="0" applyProtection="0"/>
    <xf numFmtId="0" fontId="1" fillId="0" borderId="1"/>
    <xf numFmtId="0" fontId="23" fillId="0" borderId="1"/>
    <xf numFmtId="0" fontId="24" fillId="17" borderId="1"/>
    <xf numFmtId="0" fontId="23" fillId="17" borderId="1"/>
    <xf numFmtId="0" fontId="23" fillId="17" borderId="1"/>
    <xf numFmtId="0" fontId="25" fillId="0" borderId="1"/>
    <xf numFmtId="0" fontId="26" fillId="4" borderId="35" applyNumberFormat="0" applyFont="0" applyAlignment="0" applyProtection="0"/>
    <xf numFmtId="0" fontId="26" fillId="4" borderId="35" applyNumberFormat="0" applyFont="0" applyAlignment="0" applyProtection="0"/>
    <xf numFmtId="0" fontId="26" fillId="4" borderId="35" applyNumberFormat="0" applyFont="0" applyAlignment="0" applyProtection="0"/>
    <xf numFmtId="0" fontId="1" fillId="4" borderId="35" applyNumberFormat="0" applyFont="0" applyAlignment="0" applyProtection="0"/>
    <xf numFmtId="9" fontId="25" fillId="0" borderId="1" applyFont="0" applyFill="0" applyBorder="0" applyAlignment="0" applyProtection="0"/>
    <xf numFmtId="43" fontId="21" fillId="0" borderId="1" applyFont="0" applyFill="0" applyBorder="0" applyAlignment="0" applyProtection="0"/>
  </cellStyleXfs>
  <cellXfs count="39">
    <xf numFmtId="0" fontId="0" fillId="0" borderId="0" xfId="0"/>
    <xf numFmtId="4" fontId="15" fillId="0" borderId="1" xfId="1" applyNumberFormat="1" applyFont="1" applyFill="1" applyProtection="1"/>
    <xf numFmtId="0" fontId="15" fillId="0" borderId="1" xfId="1" applyNumberFormat="1" applyFont="1" applyFill="1" applyProtection="1"/>
    <xf numFmtId="0" fontId="16" fillId="0" borderId="1" xfId="0" applyFont="1" applyFill="1" applyBorder="1" applyAlignment="1">
      <alignment horizontal="center" vertical="center" wrapText="1"/>
    </xf>
    <xf numFmtId="49" fontId="18" fillId="0" borderId="1" xfId="30" applyNumberFormat="1" applyFont="1" applyFill="1" applyBorder="1" applyProtection="1">
      <alignment horizontal="center" vertical="top" wrapText="1"/>
    </xf>
    <xf numFmtId="0" fontId="16" fillId="0" borderId="34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9" fillId="0" borderId="1" xfId="14" applyNumberFormat="1" applyFont="1" applyFill="1" applyProtection="1"/>
    <xf numFmtId="49" fontId="18" fillId="0" borderId="34" xfId="46" applyNumberFormat="1" applyFont="1" applyFill="1" applyBorder="1" applyProtection="1">
      <alignment horizontal="center"/>
    </xf>
    <xf numFmtId="0" fontId="18" fillId="0" borderId="34" xfId="44" applyNumberFormat="1" applyFont="1" applyFill="1" applyBorder="1" applyProtection="1">
      <alignment horizontal="left" wrapText="1" indent="2"/>
    </xf>
    <xf numFmtId="1" fontId="18" fillId="0" borderId="34" xfId="42" applyNumberFormat="1" applyFont="1" applyFill="1" applyBorder="1" applyAlignment="1" applyProtection="1">
      <alignment horizontal="center" vertical="center" shrinkToFit="1"/>
    </xf>
    <xf numFmtId="1" fontId="18" fillId="0" borderId="34" xfId="42" applyNumberFormat="1" applyFont="1" applyFill="1" applyBorder="1" applyAlignment="1" applyProtection="1">
      <alignment horizontal="left" vertical="center" wrapText="1" shrinkToFit="1"/>
    </xf>
    <xf numFmtId="0" fontId="28" fillId="0" borderId="0" xfId="0" applyFont="1" applyFill="1" applyProtection="1">
      <protection locked="0"/>
    </xf>
    <xf numFmtId="49" fontId="27" fillId="0" borderId="34" xfId="46" applyNumberFormat="1" applyFont="1" applyFill="1" applyBorder="1" applyProtection="1">
      <alignment horizontal="center"/>
    </xf>
    <xf numFmtId="0" fontId="27" fillId="0" borderId="34" xfId="44" applyNumberFormat="1" applyFont="1" applyFill="1" applyBorder="1" applyProtection="1">
      <alignment horizontal="left" wrapText="1" indent="2"/>
    </xf>
    <xf numFmtId="0" fontId="15" fillId="0" borderId="1" xfId="31" applyNumberFormat="1" applyFont="1" applyFill="1" applyBorder="1" applyProtection="1"/>
    <xf numFmtId="4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0" fontId="14" fillId="0" borderId="34" xfId="0" applyFont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  <protection locked="0"/>
    </xf>
    <xf numFmtId="0" fontId="15" fillId="0" borderId="34" xfId="32" applyNumberFormat="1" applyFont="1" applyFill="1" applyBorder="1" applyAlignment="1" applyProtection="1">
      <alignment horizontal="center" vertical="center" wrapText="1"/>
    </xf>
    <xf numFmtId="166" fontId="16" fillId="0" borderId="34" xfId="0" applyNumberFormat="1" applyFont="1" applyFill="1" applyBorder="1" applyProtection="1">
      <protection locked="0"/>
    </xf>
    <xf numFmtId="4" fontId="0" fillId="0" borderId="0" xfId="0" applyNumberFormat="1" applyFont="1" applyFill="1" applyAlignment="1" applyProtection="1">
      <alignment wrapText="1"/>
      <protection locked="0"/>
    </xf>
    <xf numFmtId="4" fontId="16" fillId="0" borderId="34" xfId="0" applyNumberFormat="1" applyFont="1" applyFill="1" applyBorder="1" applyAlignment="1" applyProtection="1">
      <alignment wrapText="1"/>
      <protection locked="0"/>
    </xf>
    <xf numFmtId="4" fontId="0" fillId="0" borderId="34" xfId="0" applyNumberFormat="1" applyFont="1" applyFill="1" applyBorder="1" applyAlignment="1" applyProtection="1">
      <alignment wrapText="1"/>
      <protection locked="0"/>
    </xf>
    <xf numFmtId="49" fontId="27" fillId="0" borderId="36" xfId="38" applyNumberFormat="1" applyFont="1" applyFill="1" applyBorder="1" applyProtection="1">
      <alignment horizontal="center"/>
    </xf>
    <xf numFmtId="0" fontId="30" fillId="0" borderId="36" xfId="36" applyNumberFormat="1" applyFont="1" applyFill="1" applyBorder="1" applyProtection="1">
      <alignment horizontal="left" wrapText="1"/>
    </xf>
    <xf numFmtId="166" fontId="22" fillId="0" borderId="34" xfId="0" applyNumberFormat="1" applyFont="1" applyFill="1" applyBorder="1" applyProtection="1">
      <protection locked="0"/>
    </xf>
    <xf numFmtId="4" fontId="22" fillId="0" borderId="34" xfId="0" applyNumberFormat="1" applyFont="1" applyFill="1" applyBorder="1" applyAlignment="1" applyProtection="1">
      <alignment wrapText="1"/>
      <protection locked="0"/>
    </xf>
    <xf numFmtId="167" fontId="16" fillId="0" borderId="34" xfId="47" applyNumberFormat="1" applyFont="1" applyFill="1" applyBorder="1" applyAlignment="1" applyProtection="1">
      <alignment shrinkToFit="1"/>
    </xf>
    <xf numFmtId="167" fontId="16" fillId="0" borderId="34" xfId="44" applyNumberFormat="1" applyFont="1" applyFill="1" applyBorder="1" applyAlignment="1" applyProtection="1">
      <alignment wrapText="1"/>
    </xf>
    <xf numFmtId="167" fontId="19" fillId="0" borderId="1" xfId="14" applyNumberFormat="1" applyFont="1" applyFill="1" applyProtection="1"/>
    <xf numFmtId="167" fontId="22" fillId="0" borderId="34" xfId="47" applyNumberFormat="1" applyFont="1" applyFill="1" applyBorder="1" applyAlignment="1" applyProtection="1">
      <alignment shrinkToFit="1"/>
    </xf>
    <xf numFmtId="167" fontId="22" fillId="0" borderId="36" xfId="39" applyNumberFormat="1" applyFont="1" applyFill="1" applyBorder="1" applyAlignment="1" applyProtection="1">
      <alignment shrinkToFit="1"/>
    </xf>
    <xf numFmtId="167" fontId="16" fillId="0" borderId="34" xfId="0" applyNumberFormat="1" applyFont="1" applyFill="1" applyBorder="1" applyAlignment="1" applyProtection="1">
      <protection locked="0"/>
    </xf>
    <xf numFmtId="0" fontId="17" fillId="0" borderId="34" xfId="32" applyNumberFormat="1" applyFont="1" applyFill="1" applyBorder="1" applyAlignment="1" applyProtection="1">
      <alignment wrapText="1"/>
    </xf>
    <xf numFmtId="0" fontId="29" fillId="0" borderId="1" xfId="2" applyNumberFormat="1" applyFont="1" applyFill="1" applyAlignment="1" applyProtection="1">
      <alignment horizontal="center"/>
    </xf>
    <xf numFmtId="0" fontId="32" fillId="0" borderId="0" xfId="0" applyFont="1" applyFill="1" applyAlignment="1">
      <alignment horizontal="justify" vertical="center"/>
    </xf>
  </cellXfs>
  <cellStyles count="193">
    <cellStyle name="20% - Акцент1 2" xfId="144"/>
    <cellStyle name="20% - Акцент1 3" xfId="145"/>
    <cellStyle name="20% - Акцент1 4" xfId="146"/>
    <cellStyle name="20% - Акцент2 2" xfId="147"/>
    <cellStyle name="20% - Акцент2 3" xfId="148"/>
    <cellStyle name="20% - Акцент2 4" xfId="149"/>
    <cellStyle name="20% - Акцент3 2" xfId="150"/>
    <cellStyle name="20% - Акцент3 3" xfId="151"/>
    <cellStyle name="20% - Акцент3 4" xfId="152"/>
    <cellStyle name="20% - Акцент4 2" xfId="153"/>
    <cellStyle name="20% - Акцент4 3" xfId="154"/>
    <cellStyle name="20% - Акцент4 4" xfId="155"/>
    <cellStyle name="20% - Акцент5 2" xfId="156"/>
    <cellStyle name="20% - Акцент5 3" xfId="157"/>
    <cellStyle name="20% - Акцент5 4" xfId="158"/>
    <cellStyle name="20% - Акцент6 2" xfId="159"/>
    <cellStyle name="20% - Акцент6 3" xfId="160"/>
    <cellStyle name="20% - Акцент6 4" xfId="161"/>
    <cellStyle name="40% - Акцент1 2" xfId="162"/>
    <cellStyle name="40% - Акцент1 3" xfId="163"/>
    <cellStyle name="40% - Акцент1 4" xfId="164"/>
    <cellStyle name="40% - Акцент2 2" xfId="165"/>
    <cellStyle name="40% - Акцент2 3" xfId="166"/>
    <cellStyle name="40% - Акцент2 4" xfId="167"/>
    <cellStyle name="40% - Акцент3 2" xfId="168"/>
    <cellStyle name="40% - Акцент3 3" xfId="169"/>
    <cellStyle name="40% - Акцент3 4" xfId="170"/>
    <cellStyle name="40% - Акцент4 2" xfId="171"/>
    <cellStyle name="40% - Акцент4 3" xfId="172"/>
    <cellStyle name="40% - Акцент4 4" xfId="173"/>
    <cellStyle name="40% - Акцент5 2" xfId="174"/>
    <cellStyle name="40% - Акцент5 3" xfId="175"/>
    <cellStyle name="40% - Акцент5 4" xfId="176"/>
    <cellStyle name="40% - Акцент6 2" xfId="177"/>
    <cellStyle name="40% - Акцент6 3" xfId="178"/>
    <cellStyle name="40% - Акцент6 4" xfId="179"/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Название 2" xfId="180"/>
    <cellStyle name="Обычный" xfId="0" builtinId="0"/>
    <cellStyle name="Обычный 2" xfId="142"/>
    <cellStyle name="Обычный 3" xfId="181"/>
    <cellStyle name="Обычный 4" xfId="182"/>
    <cellStyle name="Обычный 5" xfId="183"/>
    <cellStyle name="Обычный 6" xfId="184"/>
    <cellStyle name="Обычный 7" xfId="185"/>
    <cellStyle name="Обычный 8" xfId="186"/>
    <cellStyle name="Обычный 9" xfId="143"/>
    <cellStyle name="Примечание 2" xfId="187"/>
    <cellStyle name="Примечание 3" xfId="188"/>
    <cellStyle name="Примечание 4" xfId="189"/>
    <cellStyle name="Примечание 5" xfId="190"/>
    <cellStyle name="Процентный 2" xfId="191"/>
    <cellStyle name="Финансовый 2" xfId="19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3"/>
  <sheetViews>
    <sheetView tabSelected="1" zoomScale="90" zoomScaleNormal="90" zoomScaleSheetLayoutView="100" workbookViewId="0">
      <pane xSplit="1" topLeftCell="B1" activePane="topRight" state="frozen"/>
      <selection pane="topRight" activeCell="H8" sqref="H8"/>
    </sheetView>
  </sheetViews>
  <sheetFormatPr defaultColWidth="9.140625" defaultRowHeight="15" x14ac:dyDescent="0.25"/>
  <cols>
    <col min="1" max="1" width="24" style="17" customWidth="1"/>
    <col min="2" max="2" width="50.7109375" style="17" customWidth="1"/>
    <col min="3" max="3" width="28" style="17" customWidth="1"/>
    <col min="4" max="4" width="25.85546875" style="17" customWidth="1"/>
    <col min="5" max="5" width="22.85546875" style="17" customWidth="1"/>
    <col min="6" max="7" width="12.5703125" style="16" bestFit="1" customWidth="1"/>
    <col min="8" max="8" width="85.140625" style="23" customWidth="1"/>
    <col min="9" max="9" width="9.140625" style="17"/>
    <col min="10" max="10" width="12" style="17" customWidth="1"/>
    <col min="11" max="16384" width="9.140625" style="17"/>
  </cols>
  <sheetData>
    <row r="1" spans="1:8" ht="16.5" customHeight="1" x14ac:dyDescent="0.25">
      <c r="A1" s="2"/>
      <c r="B1" s="2"/>
      <c r="C1" s="1"/>
      <c r="D1" s="2"/>
      <c r="E1" s="2"/>
    </row>
    <row r="2" spans="1:8" ht="31.5" customHeight="1" x14ac:dyDescent="0.25">
      <c r="A2" s="37" t="s">
        <v>282</v>
      </c>
      <c r="B2" s="37"/>
      <c r="C2" s="37"/>
      <c r="D2" s="37"/>
      <c r="E2" s="37"/>
      <c r="F2" s="37"/>
      <c r="G2" s="37"/>
      <c r="H2" s="37"/>
    </row>
    <row r="3" spans="1:8" ht="12.95" customHeight="1" x14ac:dyDescent="0.25">
      <c r="A3" s="3"/>
      <c r="B3" s="3"/>
      <c r="C3" s="3"/>
      <c r="D3" s="4"/>
      <c r="E3" s="15"/>
    </row>
    <row r="4" spans="1:8" ht="89.25" customHeight="1" x14ac:dyDescent="0.25">
      <c r="A4" s="5" t="s">
        <v>274</v>
      </c>
      <c r="B4" s="5" t="s">
        <v>260</v>
      </c>
      <c r="C4" s="6" t="s">
        <v>283</v>
      </c>
      <c r="D4" s="6" t="s">
        <v>284</v>
      </c>
      <c r="E4" s="36" t="s">
        <v>275</v>
      </c>
      <c r="F4" s="18" t="s">
        <v>276</v>
      </c>
      <c r="G4" s="18" t="s">
        <v>277</v>
      </c>
      <c r="H4" s="19" t="s">
        <v>278</v>
      </c>
    </row>
    <row r="5" spans="1:8" s="20" customFormat="1" ht="19.5" customHeight="1" x14ac:dyDescent="0.25">
      <c r="A5" s="5">
        <v>1</v>
      </c>
      <c r="B5" s="5">
        <v>2</v>
      </c>
      <c r="C5" s="6">
        <v>3</v>
      </c>
      <c r="D5" s="6">
        <v>4</v>
      </c>
      <c r="E5" s="21">
        <v>5</v>
      </c>
      <c r="F5" s="18">
        <v>6</v>
      </c>
      <c r="G5" s="18">
        <v>7</v>
      </c>
      <c r="H5" s="19">
        <v>8</v>
      </c>
    </row>
    <row r="6" spans="1:8" s="12" customFormat="1" ht="18.75" customHeight="1" x14ac:dyDescent="0.25">
      <c r="A6" s="26"/>
      <c r="B6" s="27" t="s">
        <v>261</v>
      </c>
      <c r="C6" s="34">
        <f>C7+C110</f>
        <v>1655551.5594799998</v>
      </c>
      <c r="D6" s="34">
        <f>D7+D110</f>
        <v>1975940.2032099999</v>
      </c>
      <c r="E6" s="34">
        <f>E7+E110+E170</f>
        <v>1967285.7765800001</v>
      </c>
      <c r="F6" s="28">
        <f>E6/C6</f>
        <v>1.1882962903299215</v>
      </c>
      <c r="G6" s="28">
        <f>E6/D6</f>
        <v>0.9956200968956751</v>
      </c>
      <c r="H6" s="29"/>
    </row>
    <row r="7" spans="1:8" s="12" customFormat="1" ht="31.5" x14ac:dyDescent="0.25">
      <c r="A7" s="13" t="s">
        <v>1</v>
      </c>
      <c r="B7" s="14" t="s">
        <v>0</v>
      </c>
      <c r="C7" s="33">
        <f>C8+C14+C24+C32+C40+C47+C54+C70+C77+C84+C96+C105</f>
        <v>716551</v>
      </c>
      <c r="D7" s="33">
        <f>D8+D14+D24+D32+D40+D47+D54+D70+D77+D84+D96+D105</f>
        <v>639280.96549999993</v>
      </c>
      <c r="E7" s="33">
        <f>E8+E14+E24+E32+E40+E47+E54+E70+E77+E84+E96+E105</f>
        <v>649842.7035399999</v>
      </c>
      <c r="F7" s="28">
        <f t="shared" ref="F7:F70" si="0">E7/C7</f>
        <v>0.90690363078133995</v>
      </c>
      <c r="G7" s="28">
        <f t="shared" ref="G7:G70" si="1">E7/D7</f>
        <v>1.016521277200455</v>
      </c>
      <c r="H7" s="24" t="s">
        <v>345</v>
      </c>
    </row>
    <row r="8" spans="1:8" ht="15.75" x14ac:dyDescent="0.25">
      <c r="A8" s="8" t="s">
        <v>3</v>
      </c>
      <c r="B8" s="9" t="s">
        <v>2</v>
      </c>
      <c r="C8" s="30">
        <f>C9</f>
        <v>533437</v>
      </c>
      <c r="D8" s="30">
        <f>D9</f>
        <v>479216.96549999999</v>
      </c>
      <c r="E8" s="30">
        <f>E9</f>
        <v>480484.49773</v>
      </c>
      <c r="F8" s="22">
        <f t="shared" si="0"/>
        <v>0.90073335319822212</v>
      </c>
      <c r="G8" s="22">
        <f t="shared" si="1"/>
        <v>1.0026450070036179</v>
      </c>
      <c r="H8" s="24"/>
    </row>
    <row r="9" spans="1:8" ht="55.5" customHeight="1" x14ac:dyDescent="0.25">
      <c r="A9" s="8" t="s">
        <v>5</v>
      </c>
      <c r="B9" s="9" t="s">
        <v>4</v>
      </c>
      <c r="C9" s="30">
        <v>533437</v>
      </c>
      <c r="D9" s="30">
        <v>479216.96549999999</v>
      </c>
      <c r="E9" s="30">
        <v>480484.49773</v>
      </c>
      <c r="F9" s="22">
        <f t="shared" si="0"/>
        <v>0.90073335319822212</v>
      </c>
      <c r="G9" s="22">
        <f t="shared" si="1"/>
        <v>1.0026450070036179</v>
      </c>
      <c r="H9" s="24" t="s">
        <v>345</v>
      </c>
    </row>
    <row r="10" spans="1:8" ht="57" hidden="1" x14ac:dyDescent="0.25">
      <c r="A10" s="8" t="s">
        <v>7</v>
      </c>
      <c r="B10" s="9" t="s">
        <v>6</v>
      </c>
      <c r="C10" s="30">
        <v>523788.92099999997</v>
      </c>
      <c r="D10" s="30">
        <v>523788.92099999997</v>
      </c>
      <c r="E10" s="30">
        <v>523788.92099999997</v>
      </c>
      <c r="F10" s="22">
        <f t="shared" si="0"/>
        <v>1</v>
      </c>
      <c r="G10" s="22">
        <f t="shared" si="1"/>
        <v>1</v>
      </c>
      <c r="H10" s="24"/>
    </row>
    <row r="11" spans="1:8" ht="96.75" hidden="1" customHeight="1" x14ac:dyDescent="0.25">
      <c r="A11" s="8" t="s">
        <v>9</v>
      </c>
      <c r="B11" s="9" t="s">
        <v>8</v>
      </c>
      <c r="C11" s="30">
        <v>3440</v>
      </c>
      <c r="D11" s="30">
        <v>3440</v>
      </c>
      <c r="E11" s="30">
        <v>3440</v>
      </c>
      <c r="F11" s="22">
        <f t="shared" si="0"/>
        <v>1</v>
      </c>
      <c r="G11" s="22">
        <f t="shared" si="1"/>
        <v>1</v>
      </c>
      <c r="H11" s="24"/>
    </row>
    <row r="12" spans="1:8" ht="34.5" hidden="1" x14ac:dyDescent="0.25">
      <c r="A12" s="8" t="s">
        <v>11</v>
      </c>
      <c r="B12" s="9" t="s">
        <v>10</v>
      </c>
      <c r="C12" s="30">
        <v>2420</v>
      </c>
      <c r="D12" s="30">
        <v>2420</v>
      </c>
      <c r="E12" s="30">
        <v>2420</v>
      </c>
      <c r="F12" s="22">
        <f t="shared" si="0"/>
        <v>1</v>
      </c>
      <c r="G12" s="22">
        <f t="shared" si="1"/>
        <v>1</v>
      </c>
      <c r="H12" s="24"/>
    </row>
    <row r="13" spans="1:8" ht="68.25" hidden="1" x14ac:dyDescent="0.25">
      <c r="A13" s="8" t="s">
        <v>13</v>
      </c>
      <c r="B13" s="9" t="s">
        <v>12</v>
      </c>
      <c r="C13" s="30">
        <v>401</v>
      </c>
      <c r="D13" s="30">
        <v>401</v>
      </c>
      <c r="E13" s="30">
        <v>401</v>
      </c>
      <c r="F13" s="22">
        <f t="shared" si="0"/>
        <v>1</v>
      </c>
      <c r="G13" s="22">
        <f t="shared" si="1"/>
        <v>1</v>
      </c>
      <c r="H13" s="24"/>
    </row>
    <row r="14" spans="1:8" ht="23.25" x14ac:dyDescent="0.25">
      <c r="A14" s="8" t="s">
        <v>15</v>
      </c>
      <c r="B14" s="9" t="s">
        <v>14</v>
      </c>
      <c r="C14" s="30">
        <f>C15</f>
        <v>13981</v>
      </c>
      <c r="D14" s="30">
        <f>D15</f>
        <v>12981</v>
      </c>
      <c r="E14" s="30">
        <f>E15</f>
        <v>12994.80127</v>
      </c>
      <c r="F14" s="22">
        <f t="shared" si="0"/>
        <v>0.92946150275373718</v>
      </c>
      <c r="G14" s="22">
        <f t="shared" si="1"/>
        <v>1.0010631900469917</v>
      </c>
      <c r="H14" s="24"/>
    </row>
    <row r="15" spans="1:8" ht="23.25" x14ac:dyDescent="0.25">
      <c r="A15" s="8" t="s">
        <v>17</v>
      </c>
      <c r="B15" s="9" t="s">
        <v>16</v>
      </c>
      <c r="C15" s="30">
        <v>13981</v>
      </c>
      <c r="D15" s="30">
        <v>12981</v>
      </c>
      <c r="E15" s="30">
        <v>12994.80127</v>
      </c>
      <c r="F15" s="22">
        <f t="shared" si="0"/>
        <v>0.92946150275373718</v>
      </c>
      <c r="G15" s="22">
        <f t="shared" si="1"/>
        <v>1.0010631900469917</v>
      </c>
      <c r="H15" s="24"/>
    </row>
    <row r="16" spans="1:8" ht="57" hidden="1" x14ac:dyDescent="0.25">
      <c r="A16" s="8" t="s">
        <v>19</v>
      </c>
      <c r="B16" s="9" t="s">
        <v>18</v>
      </c>
      <c r="C16" s="30">
        <v>5000</v>
      </c>
      <c r="D16" s="30">
        <v>5000</v>
      </c>
      <c r="E16" s="30">
        <v>5000</v>
      </c>
      <c r="F16" s="22">
        <f t="shared" si="0"/>
        <v>1</v>
      </c>
      <c r="G16" s="22">
        <f t="shared" si="1"/>
        <v>1</v>
      </c>
      <c r="H16" s="24"/>
    </row>
    <row r="17" spans="1:8" ht="93" hidden="1" customHeight="1" x14ac:dyDescent="0.25">
      <c r="A17" s="8" t="s">
        <v>21</v>
      </c>
      <c r="B17" s="9" t="s">
        <v>20</v>
      </c>
      <c r="C17" s="30">
        <v>5000</v>
      </c>
      <c r="D17" s="30">
        <v>5000</v>
      </c>
      <c r="E17" s="30">
        <v>5000</v>
      </c>
      <c r="F17" s="22">
        <f t="shared" si="0"/>
        <v>1</v>
      </c>
      <c r="G17" s="22">
        <f t="shared" si="1"/>
        <v>1</v>
      </c>
      <c r="H17" s="24"/>
    </row>
    <row r="18" spans="1:8" ht="68.25" hidden="1" x14ac:dyDescent="0.25">
      <c r="A18" s="8" t="s">
        <v>23</v>
      </c>
      <c r="B18" s="9" t="s">
        <v>22</v>
      </c>
      <c r="C18" s="30">
        <v>50</v>
      </c>
      <c r="D18" s="30">
        <v>50</v>
      </c>
      <c r="E18" s="30">
        <v>50</v>
      </c>
      <c r="F18" s="22">
        <f t="shared" si="0"/>
        <v>1</v>
      </c>
      <c r="G18" s="22">
        <f t="shared" si="1"/>
        <v>1</v>
      </c>
      <c r="H18" s="24"/>
    </row>
    <row r="19" spans="1:8" ht="102" hidden="1" x14ac:dyDescent="0.25">
      <c r="A19" s="8" t="s">
        <v>25</v>
      </c>
      <c r="B19" s="9" t="s">
        <v>24</v>
      </c>
      <c r="C19" s="30">
        <v>50</v>
      </c>
      <c r="D19" s="30">
        <v>50</v>
      </c>
      <c r="E19" s="30">
        <v>50</v>
      </c>
      <c r="F19" s="22">
        <f t="shared" si="0"/>
        <v>1</v>
      </c>
      <c r="G19" s="22">
        <f t="shared" si="1"/>
        <v>1</v>
      </c>
      <c r="H19" s="24"/>
    </row>
    <row r="20" spans="1:8" ht="57" hidden="1" x14ac:dyDescent="0.25">
      <c r="A20" s="8" t="s">
        <v>27</v>
      </c>
      <c r="B20" s="9" t="s">
        <v>26</v>
      </c>
      <c r="C20" s="30">
        <v>7085</v>
      </c>
      <c r="D20" s="30">
        <v>7085</v>
      </c>
      <c r="E20" s="30">
        <v>7085</v>
      </c>
      <c r="F20" s="22">
        <f t="shared" si="0"/>
        <v>1</v>
      </c>
      <c r="G20" s="22">
        <f t="shared" si="1"/>
        <v>1</v>
      </c>
      <c r="H20" s="24"/>
    </row>
    <row r="21" spans="1:8" ht="90.75" hidden="1" x14ac:dyDescent="0.25">
      <c r="A21" s="8" t="s">
        <v>29</v>
      </c>
      <c r="B21" s="9" t="s">
        <v>28</v>
      </c>
      <c r="C21" s="30">
        <v>7085</v>
      </c>
      <c r="D21" s="30">
        <v>7085</v>
      </c>
      <c r="E21" s="30">
        <v>7085</v>
      </c>
      <c r="F21" s="22">
        <f t="shared" si="0"/>
        <v>1</v>
      </c>
      <c r="G21" s="22">
        <f t="shared" si="1"/>
        <v>1</v>
      </c>
      <c r="H21" s="24"/>
    </row>
    <row r="22" spans="1:8" ht="57" hidden="1" x14ac:dyDescent="0.25">
      <c r="A22" s="8" t="s">
        <v>31</v>
      </c>
      <c r="B22" s="9" t="s">
        <v>30</v>
      </c>
      <c r="C22" s="30">
        <v>1</v>
      </c>
      <c r="D22" s="30">
        <v>1</v>
      </c>
      <c r="E22" s="30">
        <v>1</v>
      </c>
      <c r="F22" s="22">
        <f t="shared" si="0"/>
        <v>1</v>
      </c>
      <c r="G22" s="22">
        <f t="shared" si="1"/>
        <v>1</v>
      </c>
      <c r="H22" s="24"/>
    </row>
    <row r="23" spans="1:8" ht="90.75" hidden="1" x14ac:dyDescent="0.25">
      <c r="A23" s="8" t="s">
        <v>33</v>
      </c>
      <c r="B23" s="9" t="s">
        <v>32</v>
      </c>
      <c r="C23" s="30">
        <v>1</v>
      </c>
      <c r="D23" s="30">
        <v>1</v>
      </c>
      <c r="E23" s="30">
        <v>1</v>
      </c>
      <c r="F23" s="22">
        <f t="shared" si="0"/>
        <v>1</v>
      </c>
      <c r="G23" s="22">
        <f t="shared" si="1"/>
        <v>1</v>
      </c>
      <c r="H23" s="24"/>
    </row>
    <row r="24" spans="1:8" ht="39" customHeight="1" x14ac:dyDescent="0.25">
      <c r="A24" s="8" t="s">
        <v>35</v>
      </c>
      <c r="B24" s="9" t="s">
        <v>34</v>
      </c>
      <c r="C24" s="30">
        <f>C25+C28+C30</f>
        <v>42370</v>
      </c>
      <c r="D24" s="30">
        <f>D25+D28+D30</f>
        <v>42440</v>
      </c>
      <c r="E24" s="30">
        <f>E25+E28+E30</f>
        <v>43571.973619999997</v>
      </c>
      <c r="F24" s="22">
        <f t="shared" si="0"/>
        <v>1.0283685064904413</v>
      </c>
      <c r="G24" s="22">
        <f t="shared" si="1"/>
        <v>1.0266723284637134</v>
      </c>
      <c r="H24" s="24" t="s">
        <v>279</v>
      </c>
    </row>
    <row r="25" spans="1:8" ht="23.25" x14ac:dyDescent="0.25">
      <c r="A25" s="8" t="s">
        <v>37</v>
      </c>
      <c r="B25" s="9" t="s">
        <v>36</v>
      </c>
      <c r="C25" s="30">
        <v>41000</v>
      </c>
      <c r="D25" s="30">
        <v>41000</v>
      </c>
      <c r="E25" s="30">
        <v>41381.90612</v>
      </c>
      <c r="F25" s="22">
        <f t="shared" si="0"/>
        <v>1.0093147834146341</v>
      </c>
      <c r="G25" s="22">
        <f t="shared" si="1"/>
        <v>1.0093147834146341</v>
      </c>
      <c r="H25" s="24"/>
    </row>
    <row r="26" spans="1:8" ht="23.25" hidden="1" x14ac:dyDescent="0.25">
      <c r="A26" s="8" t="s">
        <v>38</v>
      </c>
      <c r="B26" s="9" t="s">
        <v>36</v>
      </c>
      <c r="C26" s="30">
        <v>45248</v>
      </c>
      <c r="D26" s="30">
        <v>45248</v>
      </c>
      <c r="E26" s="30">
        <v>45248</v>
      </c>
      <c r="F26" s="22">
        <f t="shared" si="0"/>
        <v>1</v>
      </c>
      <c r="G26" s="22">
        <f t="shared" si="1"/>
        <v>1</v>
      </c>
      <c r="H26" s="24"/>
    </row>
    <row r="27" spans="1:8" ht="34.5" hidden="1" x14ac:dyDescent="0.25">
      <c r="A27" s="8" t="s">
        <v>40</v>
      </c>
      <c r="B27" s="9" t="s">
        <v>39</v>
      </c>
      <c r="C27" s="30">
        <v>2</v>
      </c>
      <c r="D27" s="30">
        <v>2</v>
      </c>
      <c r="E27" s="30">
        <v>2</v>
      </c>
      <c r="F27" s="22">
        <f t="shared" si="0"/>
        <v>1</v>
      </c>
      <c r="G27" s="22"/>
      <c r="H27" s="24"/>
    </row>
    <row r="28" spans="1:8" ht="63" x14ac:dyDescent="0.25">
      <c r="A28" s="8" t="s">
        <v>42</v>
      </c>
      <c r="B28" s="9" t="s">
        <v>41</v>
      </c>
      <c r="C28" s="30">
        <v>240</v>
      </c>
      <c r="D28" s="30">
        <v>170</v>
      </c>
      <c r="E28" s="30">
        <v>163.44390000000001</v>
      </c>
      <c r="F28" s="22">
        <f t="shared" si="0"/>
        <v>0.6810162500000001</v>
      </c>
      <c r="G28" s="22">
        <f t="shared" si="1"/>
        <v>0.96143470588235302</v>
      </c>
      <c r="H28" s="24" t="s">
        <v>334</v>
      </c>
    </row>
    <row r="29" spans="1:8" ht="15.75" hidden="1" x14ac:dyDescent="0.25">
      <c r="A29" s="8" t="s">
        <v>43</v>
      </c>
      <c r="B29" s="9" t="s">
        <v>41</v>
      </c>
      <c r="C29" s="30">
        <v>260</v>
      </c>
      <c r="D29" s="30">
        <v>260</v>
      </c>
      <c r="E29" s="30">
        <v>260</v>
      </c>
      <c r="F29" s="22">
        <f t="shared" si="0"/>
        <v>1</v>
      </c>
      <c r="G29" s="22">
        <f t="shared" si="1"/>
        <v>1</v>
      </c>
      <c r="H29" s="24"/>
    </row>
    <row r="30" spans="1:8" ht="31.5" x14ac:dyDescent="0.25">
      <c r="A30" s="8" t="s">
        <v>45</v>
      </c>
      <c r="B30" s="9" t="s">
        <v>44</v>
      </c>
      <c r="C30" s="30">
        <v>1130</v>
      </c>
      <c r="D30" s="30">
        <v>1270</v>
      </c>
      <c r="E30" s="30">
        <v>2026.6235999999999</v>
      </c>
      <c r="F30" s="22">
        <f t="shared" si="0"/>
        <v>1.7934722123893805</v>
      </c>
      <c r="G30" s="22">
        <f t="shared" si="1"/>
        <v>1.5957666141732283</v>
      </c>
      <c r="H30" s="24" t="s">
        <v>280</v>
      </c>
    </row>
    <row r="31" spans="1:8" ht="34.5" hidden="1" x14ac:dyDescent="0.25">
      <c r="A31" s="8" t="s">
        <v>47</v>
      </c>
      <c r="B31" s="9" t="s">
        <v>46</v>
      </c>
      <c r="C31" s="30">
        <v>900</v>
      </c>
      <c r="D31" s="30">
        <v>900</v>
      </c>
      <c r="E31" s="30">
        <v>900</v>
      </c>
      <c r="F31" s="22">
        <f t="shared" si="0"/>
        <v>1</v>
      </c>
      <c r="G31" s="22">
        <f t="shared" si="1"/>
        <v>1</v>
      </c>
      <c r="H31" s="24"/>
    </row>
    <row r="32" spans="1:8" ht="31.5" x14ac:dyDescent="0.25">
      <c r="A32" s="8" t="s">
        <v>49</v>
      </c>
      <c r="B32" s="9" t="s">
        <v>48</v>
      </c>
      <c r="C32" s="30">
        <f>C33+C35</f>
        <v>49500</v>
      </c>
      <c r="D32" s="30">
        <f>D33+D35</f>
        <v>48500</v>
      </c>
      <c r="E32" s="30">
        <f>E33+E35</f>
        <v>51674.55341</v>
      </c>
      <c r="F32" s="22">
        <f t="shared" si="0"/>
        <v>1.0439303719191919</v>
      </c>
      <c r="G32" s="22">
        <f t="shared" si="1"/>
        <v>1.0654547094845361</v>
      </c>
      <c r="H32" s="24" t="s">
        <v>347</v>
      </c>
    </row>
    <row r="33" spans="1:9" ht="31.5" x14ac:dyDescent="0.25">
      <c r="A33" s="8" t="s">
        <v>51</v>
      </c>
      <c r="B33" s="9" t="s">
        <v>50</v>
      </c>
      <c r="C33" s="30">
        <v>23500</v>
      </c>
      <c r="D33" s="30">
        <v>25000</v>
      </c>
      <c r="E33" s="30">
        <v>26771.77607</v>
      </c>
      <c r="F33" s="22">
        <f t="shared" si="0"/>
        <v>1.1392245136170214</v>
      </c>
      <c r="G33" s="22">
        <f t="shared" si="1"/>
        <v>1.0708710427999999</v>
      </c>
      <c r="H33" s="24" t="s">
        <v>335</v>
      </c>
    </row>
    <row r="34" spans="1:9" ht="34.5" hidden="1" x14ac:dyDescent="0.25">
      <c r="A34" s="8" t="s">
        <v>53</v>
      </c>
      <c r="B34" s="9" t="s">
        <v>52</v>
      </c>
      <c r="C34" s="30">
        <v>15000</v>
      </c>
      <c r="D34" s="30">
        <v>15000</v>
      </c>
      <c r="E34" s="30">
        <v>15000</v>
      </c>
      <c r="F34" s="22">
        <f t="shared" si="0"/>
        <v>1</v>
      </c>
      <c r="G34" s="22">
        <f t="shared" si="1"/>
        <v>1</v>
      </c>
      <c r="H34" s="25"/>
    </row>
    <row r="35" spans="1:9" ht="126" x14ac:dyDescent="0.25">
      <c r="A35" s="8" t="s">
        <v>55</v>
      </c>
      <c r="B35" s="9" t="s">
        <v>54</v>
      </c>
      <c r="C35" s="30">
        <f>C36+C38</f>
        <v>26000</v>
      </c>
      <c r="D35" s="30">
        <f>D36+D38</f>
        <v>23500</v>
      </c>
      <c r="E35" s="30">
        <f>E36+E38</f>
        <v>24902.777340000001</v>
      </c>
      <c r="F35" s="22">
        <f t="shared" si="0"/>
        <v>0.95779912846153847</v>
      </c>
      <c r="G35" s="22">
        <f t="shared" si="1"/>
        <v>1.0596926527659574</v>
      </c>
      <c r="H35" s="24" t="s">
        <v>346</v>
      </c>
    </row>
    <row r="36" spans="1:9" ht="15.75" x14ac:dyDescent="0.25">
      <c r="A36" s="8" t="s">
        <v>57</v>
      </c>
      <c r="B36" s="9" t="s">
        <v>56</v>
      </c>
      <c r="C36" s="30">
        <v>12700</v>
      </c>
      <c r="D36" s="30">
        <v>12000</v>
      </c>
      <c r="E36" s="30">
        <v>12156.418439999999</v>
      </c>
      <c r="F36" s="22">
        <f t="shared" si="0"/>
        <v>0.95719830236220471</v>
      </c>
      <c r="G36" s="22">
        <f t="shared" si="1"/>
        <v>1.01303487</v>
      </c>
      <c r="H36" s="24"/>
    </row>
    <row r="37" spans="1:9" ht="23.25" hidden="1" x14ac:dyDescent="0.25">
      <c r="A37" s="8" t="s">
        <v>59</v>
      </c>
      <c r="B37" s="9" t="s">
        <v>58</v>
      </c>
      <c r="C37" s="30">
        <v>30600</v>
      </c>
      <c r="D37" s="30">
        <v>30600</v>
      </c>
      <c r="E37" s="30">
        <v>30600</v>
      </c>
      <c r="F37" s="22">
        <f t="shared" si="0"/>
        <v>1</v>
      </c>
      <c r="G37" s="22">
        <f t="shared" si="1"/>
        <v>1</v>
      </c>
      <c r="H37" s="24"/>
    </row>
    <row r="38" spans="1:9" ht="15.75" x14ac:dyDescent="0.25">
      <c r="A38" s="8" t="s">
        <v>61</v>
      </c>
      <c r="B38" s="9" t="s">
        <v>60</v>
      </c>
      <c r="C38" s="30">
        <v>13300</v>
      </c>
      <c r="D38" s="30">
        <v>11500</v>
      </c>
      <c r="E38" s="30">
        <v>12746.358899999999</v>
      </c>
      <c r="F38" s="22">
        <f t="shared" si="0"/>
        <v>0.95837284962406011</v>
      </c>
      <c r="G38" s="22">
        <f t="shared" si="1"/>
        <v>1.1083790347826086</v>
      </c>
      <c r="H38" s="24"/>
    </row>
    <row r="39" spans="1:9" ht="23.25" hidden="1" x14ac:dyDescent="0.25">
      <c r="A39" s="8" t="s">
        <v>63</v>
      </c>
      <c r="B39" s="9" t="s">
        <v>62</v>
      </c>
      <c r="C39" s="30">
        <v>13100</v>
      </c>
      <c r="D39" s="30">
        <v>13100</v>
      </c>
      <c r="E39" s="30">
        <v>13100</v>
      </c>
      <c r="F39" s="22">
        <f t="shared" si="0"/>
        <v>1</v>
      </c>
      <c r="G39" s="22">
        <f t="shared" si="1"/>
        <v>1</v>
      </c>
      <c r="H39" s="24"/>
    </row>
    <row r="40" spans="1:9" ht="15.75" x14ac:dyDescent="0.25">
      <c r="A40" s="8" t="s">
        <v>65</v>
      </c>
      <c r="B40" s="9" t="s">
        <v>64</v>
      </c>
      <c r="C40" s="30">
        <f>C41+C43</f>
        <v>6400</v>
      </c>
      <c r="D40" s="30">
        <f>D41+D43</f>
        <v>6100</v>
      </c>
      <c r="E40" s="30">
        <f>E41+E43</f>
        <v>6426.3983099999996</v>
      </c>
      <c r="F40" s="22">
        <f t="shared" si="0"/>
        <v>1.0041247359374998</v>
      </c>
      <c r="G40" s="22">
        <f t="shared" si="1"/>
        <v>1.0535079196721311</v>
      </c>
      <c r="H40" s="24"/>
      <c r="I40" s="16"/>
    </row>
    <row r="41" spans="1:9" ht="23.25" x14ac:dyDescent="0.25">
      <c r="A41" s="8" t="s">
        <v>67</v>
      </c>
      <c r="B41" s="9" t="s">
        <v>66</v>
      </c>
      <c r="C41" s="30">
        <v>6340</v>
      </c>
      <c r="D41" s="30">
        <v>6040</v>
      </c>
      <c r="E41" s="30">
        <v>6326.1983099999998</v>
      </c>
      <c r="F41" s="22">
        <f t="shared" si="0"/>
        <v>0.99782307728706621</v>
      </c>
      <c r="G41" s="22">
        <f t="shared" si="1"/>
        <v>1.0473838261589403</v>
      </c>
      <c r="H41" s="24"/>
    </row>
    <row r="42" spans="1:9" ht="34.5" hidden="1" x14ac:dyDescent="0.25">
      <c r="A42" s="8" t="s">
        <v>69</v>
      </c>
      <c r="B42" s="9" t="s">
        <v>68</v>
      </c>
      <c r="C42" s="30">
        <v>5940</v>
      </c>
      <c r="D42" s="30">
        <v>5940</v>
      </c>
      <c r="E42" s="30">
        <v>5940</v>
      </c>
      <c r="F42" s="22">
        <f t="shared" si="0"/>
        <v>1</v>
      </c>
      <c r="G42" s="22">
        <f t="shared" si="1"/>
        <v>1</v>
      </c>
      <c r="H42" s="24"/>
    </row>
    <row r="43" spans="1:9" ht="34.5" x14ac:dyDescent="0.25">
      <c r="A43" s="8" t="s">
        <v>71</v>
      </c>
      <c r="B43" s="9" t="s">
        <v>70</v>
      </c>
      <c r="C43" s="30">
        <v>60</v>
      </c>
      <c r="D43" s="30">
        <v>60</v>
      </c>
      <c r="E43" s="30">
        <v>100.2</v>
      </c>
      <c r="F43" s="22">
        <f t="shared" si="0"/>
        <v>1.6700000000000002</v>
      </c>
      <c r="G43" s="22">
        <f t="shared" si="1"/>
        <v>1.6700000000000002</v>
      </c>
      <c r="H43" s="24"/>
    </row>
    <row r="44" spans="1:9" ht="23.25" hidden="1" x14ac:dyDescent="0.25">
      <c r="A44" s="8" t="s">
        <v>73</v>
      </c>
      <c r="B44" s="9" t="s">
        <v>72</v>
      </c>
      <c r="C44" s="30">
        <v>160</v>
      </c>
      <c r="D44" s="30">
        <v>160</v>
      </c>
      <c r="E44" s="30">
        <v>160</v>
      </c>
      <c r="F44" s="22">
        <f t="shared" si="0"/>
        <v>1</v>
      </c>
      <c r="G44" s="22">
        <f t="shared" si="1"/>
        <v>1</v>
      </c>
      <c r="H44" s="24"/>
    </row>
    <row r="45" spans="1:9" ht="45.75" hidden="1" x14ac:dyDescent="0.25">
      <c r="A45" s="8" t="s">
        <v>75</v>
      </c>
      <c r="B45" s="9" t="s">
        <v>74</v>
      </c>
      <c r="C45" s="31">
        <v>0</v>
      </c>
      <c r="D45" s="31">
        <v>0</v>
      </c>
      <c r="E45" s="31">
        <v>0</v>
      </c>
      <c r="F45" s="22"/>
      <c r="G45" s="22" t="e">
        <f t="shared" si="1"/>
        <v>#DIV/0!</v>
      </c>
      <c r="H45" s="24"/>
    </row>
    <row r="46" spans="1:9" ht="68.25" hidden="1" x14ac:dyDescent="0.25">
      <c r="A46" s="8" t="s">
        <v>77</v>
      </c>
      <c r="B46" s="9" t="s">
        <v>76</v>
      </c>
      <c r="C46" s="31">
        <v>0</v>
      </c>
      <c r="D46" s="31">
        <v>0</v>
      </c>
      <c r="E46" s="31">
        <v>0</v>
      </c>
      <c r="F46" s="22"/>
      <c r="G46" s="22" t="e">
        <f t="shared" si="1"/>
        <v>#DIV/0!</v>
      </c>
      <c r="H46" s="24"/>
    </row>
    <row r="47" spans="1:9" ht="23.25" x14ac:dyDescent="0.25">
      <c r="A47" s="8" t="s">
        <v>79</v>
      </c>
      <c r="B47" s="9" t="s">
        <v>78</v>
      </c>
      <c r="C47" s="31">
        <v>0</v>
      </c>
      <c r="D47" s="31">
        <f>D48</f>
        <v>82.9</v>
      </c>
      <c r="E47" s="31">
        <f>E48</f>
        <v>82.944000000000003</v>
      </c>
      <c r="F47" s="22"/>
      <c r="G47" s="22">
        <f t="shared" si="1"/>
        <v>1.000530759951749</v>
      </c>
      <c r="H47" s="24"/>
    </row>
    <row r="48" spans="1:9" ht="15.75" x14ac:dyDescent="0.25">
      <c r="A48" s="8" t="s">
        <v>81</v>
      </c>
      <c r="B48" s="9" t="s">
        <v>80</v>
      </c>
      <c r="C48" s="31">
        <v>0</v>
      </c>
      <c r="D48" s="31">
        <f>D51</f>
        <v>82.9</v>
      </c>
      <c r="E48" s="31">
        <f>E51</f>
        <v>82.944000000000003</v>
      </c>
      <c r="F48" s="22"/>
      <c r="G48" s="22">
        <f t="shared" si="1"/>
        <v>1.000530759951749</v>
      </c>
      <c r="H48" s="24"/>
    </row>
    <row r="49" spans="1:10" ht="23.25" hidden="1" x14ac:dyDescent="0.25">
      <c r="A49" s="8" t="s">
        <v>83</v>
      </c>
      <c r="B49" s="9" t="s">
        <v>82</v>
      </c>
      <c r="C49" s="31">
        <v>0</v>
      </c>
      <c r="D49" s="31">
        <v>0</v>
      </c>
      <c r="E49" s="31">
        <v>0</v>
      </c>
      <c r="F49" s="22"/>
      <c r="G49" s="22" t="e">
        <f t="shared" si="1"/>
        <v>#DIV/0!</v>
      </c>
      <c r="H49" s="24"/>
    </row>
    <row r="50" spans="1:10" ht="34.5" hidden="1" x14ac:dyDescent="0.25">
      <c r="A50" s="8" t="s">
        <v>85</v>
      </c>
      <c r="B50" s="9" t="s">
        <v>84</v>
      </c>
      <c r="C50" s="31">
        <v>0</v>
      </c>
      <c r="D50" s="31">
        <v>0</v>
      </c>
      <c r="E50" s="31">
        <v>0</v>
      </c>
      <c r="F50" s="22"/>
      <c r="G50" s="22" t="e">
        <f t="shared" si="1"/>
        <v>#DIV/0!</v>
      </c>
      <c r="H50" s="24"/>
    </row>
    <row r="51" spans="1:10" ht="23.25" x14ac:dyDescent="0.25">
      <c r="A51" s="8" t="s">
        <v>87</v>
      </c>
      <c r="B51" s="9" t="s">
        <v>86</v>
      </c>
      <c r="C51" s="31">
        <v>0</v>
      </c>
      <c r="D51" s="31">
        <v>82.9</v>
      </c>
      <c r="E51" s="31">
        <v>82.944000000000003</v>
      </c>
      <c r="F51" s="22"/>
      <c r="G51" s="22">
        <f t="shared" si="1"/>
        <v>1.000530759951749</v>
      </c>
      <c r="H51" s="24"/>
    </row>
    <row r="52" spans="1:10" ht="34.5" hidden="1" x14ac:dyDescent="0.25">
      <c r="A52" s="8" t="s">
        <v>89</v>
      </c>
      <c r="B52" s="9" t="s">
        <v>88</v>
      </c>
      <c r="C52" s="31">
        <v>0</v>
      </c>
      <c r="D52" s="31">
        <v>0</v>
      </c>
      <c r="E52" s="31">
        <v>0</v>
      </c>
      <c r="F52" s="22"/>
      <c r="G52" s="22" t="e">
        <f t="shared" si="1"/>
        <v>#DIV/0!</v>
      </c>
      <c r="H52" s="24"/>
    </row>
    <row r="53" spans="1:10" ht="45.75" hidden="1" x14ac:dyDescent="0.25">
      <c r="A53" s="8" t="s">
        <v>91</v>
      </c>
      <c r="B53" s="9" t="s">
        <v>90</v>
      </c>
      <c r="C53" s="31">
        <v>0</v>
      </c>
      <c r="D53" s="31">
        <v>0</v>
      </c>
      <c r="E53" s="31">
        <v>0</v>
      </c>
      <c r="F53" s="22"/>
      <c r="G53" s="22" t="e">
        <f t="shared" si="1"/>
        <v>#DIV/0!</v>
      </c>
      <c r="H53" s="24"/>
    </row>
    <row r="54" spans="1:10" ht="70.5" customHeight="1" x14ac:dyDescent="0.25">
      <c r="A54" s="8" t="s">
        <v>93</v>
      </c>
      <c r="B54" s="9" t="s">
        <v>92</v>
      </c>
      <c r="C54" s="30">
        <f>C57+C67</f>
        <v>57800</v>
      </c>
      <c r="D54" s="30">
        <f>D57+D67</f>
        <v>27995.1</v>
      </c>
      <c r="E54" s="30">
        <f>E57+E67</f>
        <v>29348.671180000001</v>
      </c>
      <c r="F54" s="22">
        <f t="shared" si="0"/>
        <v>0.50776247716262979</v>
      </c>
      <c r="G54" s="22">
        <f t="shared" si="1"/>
        <v>1.0483502891577456</v>
      </c>
      <c r="H54" s="24" t="s">
        <v>348</v>
      </c>
      <c r="J54" s="16"/>
    </row>
    <row r="55" spans="1:10" ht="60" customHeight="1" x14ac:dyDescent="0.25">
      <c r="A55" s="8" t="s">
        <v>95</v>
      </c>
      <c r="B55" s="9" t="s">
        <v>94</v>
      </c>
      <c r="C55" s="31">
        <v>0</v>
      </c>
      <c r="D55" s="31">
        <v>0</v>
      </c>
      <c r="E55" s="31">
        <v>0</v>
      </c>
      <c r="F55" s="22"/>
      <c r="G55" s="22"/>
      <c r="H55" s="24"/>
      <c r="J55" s="16"/>
    </row>
    <row r="56" spans="1:10" ht="64.5" customHeight="1" x14ac:dyDescent="0.25">
      <c r="A56" s="8" t="s">
        <v>97</v>
      </c>
      <c r="B56" s="9" t="s">
        <v>96</v>
      </c>
      <c r="C56" s="31">
        <v>0</v>
      </c>
      <c r="D56" s="31">
        <v>0</v>
      </c>
      <c r="E56" s="31">
        <v>0</v>
      </c>
      <c r="F56" s="22"/>
      <c r="G56" s="22"/>
      <c r="H56" s="24"/>
    </row>
    <row r="57" spans="1:10" ht="83.25" customHeight="1" x14ac:dyDescent="0.25">
      <c r="A57" s="8" t="s">
        <v>99</v>
      </c>
      <c r="B57" s="9" t="s">
        <v>98</v>
      </c>
      <c r="C57" s="30">
        <v>55500</v>
      </c>
      <c r="D57" s="30">
        <v>25795.1</v>
      </c>
      <c r="E57" s="30">
        <f>E58+E60+E62</f>
        <v>27019.19743</v>
      </c>
      <c r="F57" s="22">
        <f t="shared" si="0"/>
        <v>0.48683238612612612</v>
      </c>
      <c r="G57" s="22">
        <f t="shared" si="1"/>
        <v>1.0474546495264605</v>
      </c>
      <c r="H57" s="24"/>
    </row>
    <row r="58" spans="1:10" ht="61.5" customHeight="1" x14ac:dyDescent="0.25">
      <c r="A58" s="8" t="s">
        <v>101</v>
      </c>
      <c r="B58" s="9" t="s">
        <v>100</v>
      </c>
      <c r="C58" s="30">
        <f>C59</f>
        <v>19396</v>
      </c>
      <c r="D58" s="30">
        <f>D59</f>
        <v>13170</v>
      </c>
      <c r="E58" s="30">
        <f>E59</f>
        <v>13942.117469999999</v>
      </c>
      <c r="F58" s="22">
        <f t="shared" si="0"/>
        <v>0.71881405805320686</v>
      </c>
      <c r="G58" s="22">
        <f t="shared" si="1"/>
        <v>1.0586269908883825</v>
      </c>
      <c r="H58" s="24"/>
    </row>
    <row r="59" spans="1:10" ht="57" customHeight="1" x14ac:dyDescent="0.25">
      <c r="A59" s="8" t="s">
        <v>103</v>
      </c>
      <c r="B59" s="9" t="s">
        <v>102</v>
      </c>
      <c r="C59" s="30">
        <v>19396</v>
      </c>
      <c r="D59" s="30">
        <v>13170</v>
      </c>
      <c r="E59" s="30">
        <v>13942.117469999999</v>
      </c>
      <c r="F59" s="22">
        <f t="shared" si="0"/>
        <v>0.71881405805320686</v>
      </c>
      <c r="G59" s="22">
        <f t="shared" si="1"/>
        <v>1.0586269908883825</v>
      </c>
      <c r="H59" s="24"/>
    </row>
    <row r="60" spans="1:10" ht="80.25" customHeight="1" x14ac:dyDescent="0.25">
      <c r="A60" s="8" t="s">
        <v>105</v>
      </c>
      <c r="B60" s="9" t="s">
        <v>104</v>
      </c>
      <c r="C60" s="30">
        <v>104</v>
      </c>
      <c r="D60" s="30">
        <v>30</v>
      </c>
      <c r="E60" s="30">
        <f>E61</f>
        <v>58.840089999999996</v>
      </c>
      <c r="F60" s="22">
        <f t="shared" si="0"/>
        <v>0.5657700961538461</v>
      </c>
      <c r="G60" s="22">
        <f t="shared" si="1"/>
        <v>1.9613363333333331</v>
      </c>
      <c r="H60" s="24"/>
    </row>
    <row r="61" spans="1:10" ht="63" customHeight="1" x14ac:dyDescent="0.25">
      <c r="A61" s="8" t="s">
        <v>107</v>
      </c>
      <c r="B61" s="9" t="s">
        <v>106</v>
      </c>
      <c r="C61" s="30">
        <v>104</v>
      </c>
      <c r="D61" s="30">
        <v>30</v>
      </c>
      <c r="E61" s="30">
        <v>58.840089999999996</v>
      </c>
      <c r="F61" s="22">
        <f t="shared" si="0"/>
        <v>0.5657700961538461</v>
      </c>
      <c r="G61" s="22">
        <f t="shared" si="1"/>
        <v>1.9613363333333331</v>
      </c>
      <c r="H61" s="24"/>
    </row>
    <row r="62" spans="1:10" ht="64.5" customHeight="1" x14ac:dyDescent="0.25">
      <c r="A62" s="8" t="s">
        <v>109</v>
      </c>
      <c r="B62" s="9" t="s">
        <v>108</v>
      </c>
      <c r="C62" s="30">
        <f>C63</f>
        <v>36000</v>
      </c>
      <c r="D62" s="30">
        <f>D63</f>
        <v>12595.1</v>
      </c>
      <c r="E62" s="30">
        <f>E63</f>
        <v>13018.239869999999</v>
      </c>
      <c r="F62" s="22">
        <f t="shared" si="0"/>
        <v>0.36161777416666663</v>
      </c>
      <c r="G62" s="22">
        <f t="shared" si="1"/>
        <v>1.0335955943184254</v>
      </c>
      <c r="H62" s="24"/>
    </row>
    <row r="63" spans="1:10" ht="69.75" customHeight="1" x14ac:dyDescent="0.25">
      <c r="A63" s="8" t="s">
        <v>111</v>
      </c>
      <c r="B63" s="9" t="s">
        <v>110</v>
      </c>
      <c r="C63" s="30">
        <v>36000</v>
      </c>
      <c r="D63" s="30">
        <v>12595.1</v>
      </c>
      <c r="E63" s="30">
        <v>13018.239869999999</v>
      </c>
      <c r="F63" s="22">
        <f t="shared" si="0"/>
        <v>0.36161777416666663</v>
      </c>
      <c r="G63" s="22">
        <f t="shared" si="1"/>
        <v>1.0335955943184254</v>
      </c>
      <c r="H63" s="24"/>
    </row>
    <row r="64" spans="1:10" ht="34.5" x14ac:dyDescent="0.25">
      <c r="A64" s="8" t="s">
        <v>113</v>
      </c>
      <c r="B64" s="9" t="s">
        <v>112</v>
      </c>
      <c r="C64" s="31">
        <v>0</v>
      </c>
      <c r="D64" s="31">
        <v>0</v>
      </c>
      <c r="E64" s="31">
        <v>0</v>
      </c>
      <c r="F64" s="22"/>
      <c r="G64" s="22"/>
      <c r="H64" s="24"/>
    </row>
    <row r="65" spans="1:8" ht="34.5" customHeight="1" x14ac:dyDescent="0.25">
      <c r="A65" s="8" t="s">
        <v>115</v>
      </c>
      <c r="B65" s="9" t="s">
        <v>114</v>
      </c>
      <c r="C65" s="31">
        <v>0</v>
      </c>
      <c r="D65" s="31">
        <v>0</v>
      </c>
      <c r="E65" s="31">
        <v>0</v>
      </c>
      <c r="F65" s="22"/>
      <c r="G65" s="22"/>
      <c r="H65" s="24"/>
    </row>
    <row r="66" spans="1:8" ht="43.5" customHeight="1" x14ac:dyDescent="0.25">
      <c r="A66" s="8" t="s">
        <v>117</v>
      </c>
      <c r="B66" s="9" t="s">
        <v>116</v>
      </c>
      <c r="C66" s="31">
        <v>0</v>
      </c>
      <c r="D66" s="31">
        <v>0</v>
      </c>
      <c r="E66" s="31">
        <v>0</v>
      </c>
      <c r="F66" s="22"/>
      <c r="G66" s="22"/>
      <c r="H66" s="24"/>
    </row>
    <row r="67" spans="1:8" ht="73.5" customHeight="1" x14ac:dyDescent="0.25">
      <c r="A67" s="8" t="s">
        <v>119</v>
      </c>
      <c r="B67" s="9" t="s">
        <v>118</v>
      </c>
      <c r="C67" s="30">
        <v>2300</v>
      </c>
      <c r="D67" s="30">
        <v>2200</v>
      </c>
      <c r="E67" s="30">
        <f>E69</f>
        <v>2329.4737500000001</v>
      </c>
      <c r="F67" s="22">
        <f t="shared" si="0"/>
        <v>1.0128146739130435</v>
      </c>
      <c r="G67" s="22">
        <f t="shared" si="1"/>
        <v>1.0588517045454546</v>
      </c>
      <c r="H67" s="24"/>
    </row>
    <row r="68" spans="1:8" ht="68.25" hidden="1" x14ac:dyDescent="0.25">
      <c r="A68" s="8" t="s">
        <v>121</v>
      </c>
      <c r="B68" s="9" t="s">
        <v>120</v>
      </c>
      <c r="C68" s="30">
        <v>1600</v>
      </c>
      <c r="D68" s="30">
        <v>1600</v>
      </c>
      <c r="E68" s="30">
        <v>1600</v>
      </c>
      <c r="F68" s="22">
        <f t="shared" si="0"/>
        <v>1</v>
      </c>
      <c r="G68" s="22">
        <f t="shared" si="1"/>
        <v>1</v>
      </c>
      <c r="H68" s="24"/>
    </row>
    <row r="69" spans="1:8" ht="61.5" customHeight="1" x14ac:dyDescent="0.25">
      <c r="A69" s="8" t="s">
        <v>123</v>
      </c>
      <c r="B69" s="9" t="s">
        <v>122</v>
      </c>
      <c r="C69" s="30">
        <v>2300</v>
      </c>
      <c r="D69" s="30">
        <v>2200</v>
      </c>
      <c r="E69" s="30">
        <v>2329.4737500000001</v>
      </c>
      <c r="F69" s="22">
        <f t="shared" si="0"/>
        <v>1.0128146739130435</v>
      </c>
      <c r="G69" s="22">
        <f t="shared" si="1"/>
        <v>1.0588517045454546</v>
      </c>
      <c r="H69" s="24"/>
    </row>
    <row r="70" spans="1:8" ht="29.25" customHeight="1" x14ac:dyDescent="0.25">
      <c r="A70" s="8" t="s">
        <v>125</v>
      </c>
      <c r="B70" s="9" t="s">
        <v>124</v>
      </c>
      <c r="C70" s="30">
        <f>C71</f>
        <v>2445</v>
      </c>
      <c r="D70" s="30">
        <f>D71</f>
        <v>665</v>
      </c>
      <c r="E70" s="30">
        <f>E71</f>
        <v>660.75919999999996</v>
      </c>
      <c r="F70" s="22">
        <f t="shared" si="0"/>
        <v>0.27024916155419221</v>
      </c>
      <c r="G70" s="22">
        <f t="shared" si="1"/>
        <v>0.99362285714285714</v>
      </c>
      <c r="H70" s="24" t="s">
        <v>336</v>
      </c>
    </row>
    <row r="71" spans="1:8" ht="21.75" customHeight="1" x14ac:dyDescent="0.25">
      <c r="A71" s="8" t="s">
        <v>127</v>
      </c>
      <c r="B71" s="9" t="s">
        <v>126</v>
      </c>
      <c r="C71" s="30">
        <f>C72+C73+C75</f>
        <v>2445</v>
      </c>
      <c r="D71" s="30">
        <f>D72+D73+D74</f>
        <v>665</v>
      </c>
      <c r="E71" s="30">
        <f>E72+E73+E74</f>
        <v>660.75919999999996</v>
      </c>
      <c r="F71" s="22">
        <f t="shared" ref="F71:F125" si="2">E71/C71</f>
        <v>0.27024916155419221</v>
      </c>
      <c r="G71" s="22">
        <f t="shared" ref="G71:G125" si="3">E71/D71</f>
        <v>0.99362285714285714</v>
      </c>
      <c r="H71" s="24"/>
    </row>
    <row r="72" spans="1:8" ht="27" customHeight="1" x14ac:dyDescent="0.25">
      <c r="A72" s="8" t="s">
        <v>129</v>
      </c>
      <c r="B72" s="9" t="s">
        <v>128</v>
      </c>
      <c r="C72" s="30">
        <v>100</v>
      </c>
      <c r="D72" s="30">
        <v>76</v>
      </c>
      <c r="E72" s="30">
        <v>84.247990000000001</v>
      </c>
      <c r="F72" s="22">
        <f t="shared" si="2"/>
        <v>0.84247990000000006</v>
      </c>
      <c r="G72" s="22">
        <f t="shared" si="3"/>
        <v>1.1085261842105263</v>
      </c>
      <c r="H72" s="24"/>
    </row>
    <row r="73" spans="1:8" ht="27.75" customHeight="1" x14ac:dyDescent="0.25">
      <c r="A73" s="8" t="s">
        <v>131</v>
      </c>
      <c r="B73" s="9" t="s">
        <v>130</v>
      </c>
      <c r="C73" s="30">
        <v>40</v>
      </c>
      <c r="D73" s="30">
        <v>20</v>
      </c>
      <c r="E73" s="30">
        <v>13.159090000000001</v>
      </c>
      <c r="F73" s="22">
        <f t="shared" si="2"/>
        <v>0.32897725</v>
      </c>
      <c r="G73" s="22">
        <f t="shared" si="3"/>
        <v>0.6579545</v>
      </c>
      <c r="H73" s="24"/>
    </row>
    <row r="74" spans="1:8" ht="24.75" customHeight="1" x14ac:dyDescent="0.25">
      <c r="A74" s="8" t="s">
        <v>133</v>
      </c>
      <c r="B74" s="9" t="s">
        <v>132</v>
      </c>
      <c r="C74" s="30">
        <v>2305</v>
      </c>
      <c r="D74" s="30">
        <v>569</v>
      </c>
      <c r="E74" s="30">
        <f>E75+E76</f>
        <v>563.35212000000001</v>
      </c>
      <c r="F74" s="22">
        <f t="shared" si="2"/>
        <v>0.24440439045553147</v>
      </c>
      <c r="G74" s="22">
        <f t="shared" si="3"/>
        <v>0.99007402460456939</v>
      </c>
      <c r="H74" s="24"/>
    </row>
    <row r="75" spans="1:8" ht="17.25" customHeight="1" x14ac:dyDescent="0.25">
      <c r="A75" s="8" t="s">
        <v>135</v>
      </c>
      <c r="B75" s="9" t="s">
        <v>134</v>
      </c>
      <c r="C75" s="30">
        <v>2305</v>
      </c>
      <c r="D75" s="30">
        <v>569</v>
      </c>
      <c r="E75" s="30">
        <v>562.00129000000004</v>
      </c>
      <c r="F75" s="22">
        <f t="shared" si="2"/>
        <v>0.24381834707158354</v>
      </c>
      <c r="G75" s="22">
        <f t="shared" si="3"/>
        <v>0.98769998242530765</v>
      </c>
      <c r="H75" s="24"/>
    </row>
    <row r="76" spans="1:8" ht="24" customHeight="1" x14ac:dyDescent="0.25">
      <c r="A76" s="8" t="s">
        <v>137</v>
      </c>
      <c r="B76" s="9" t="s">
        <v>136</v>
      </c>
      <c r="C76" s="30">
        <v>0</v>
      </c>
      <c r="D76" s="30">
        <v>0</v>
      </c>
      <c r="E76" s="30">
        <f>1.33066+0.02017</f>
        <v>1.35083</v>
      </c>
      <c r="F76" s="22"/>
      <c r="G76" s="22"/>
      <c r="H76" s="24"/>
    </row>
    <row r="77" spans="1:8" ht="123" customHeight="1" x14ac:dyDescent="0.25">
      <c r="A77" s="8" t="s">
        <v>139</v>
      </c>
      <c r="B77" s="9" t="s">
        <v>138</v>
      </c>
      <c r="C77" s="30">
        <v>0</v>
      </c>
      <c r="D77" s="30">
        <f>D78</f>
        <v>2030</v>
      </c>
      <c r="E77" s="30">
        <f>E78</f>
        <v>2090.5523800000001</v>
      </c>
      <c r="F77" s="22"/>
      <c r="G77" s="22">
        <f t="shared" si="3"/>
        <v>1.0298287586206898</v>
      </c>
      <c r="H77" s="38" t="s">
        <v>342</v>
      </c>
    </row>
    <row r="78" spans="1:8" ht="15.75" x14ac:dyDescent="0.25">
      <c r="A78" s="8" t="s">
        <v>141</v>
      </c>
      <c r="B78" s="9" t="s">
        <v>140</v>
      </c>
      <c r="C78" s="30">
        <v>0</v>
      </c>
      <c r="D78" s="30">
        <f>D81</f>
        <v>2030</v>
      </c>
      <c r="E78" s="30">
        <f>E81+E79</f>
        <v>2090.5523800000001</v>
      </c>
      <c r="F78" s="22"/>
      <c r="G78" s="22">
        <f t="shared" si="3"/>
        <v>1.0298287586206898</v>
      </c>
      <c r="H78" s="24"/>
    </row>
    <row r="79" spans="1:8" ht="39" customHeight="1" x14ac:dyDescent="0.25">
      <c r="A79" s="8" t="s">
        <v>143</v>
      </c>
      <c r="B79" s="9" t="s">
        <v>142</v>
      </c>
      <c r="C79" s="31">
        <v>0</v>
      </c>
      <c r="D79" s="31">
        <v>0</v>
      </c>
      <c r="E79" s="31">
        <f>E80</f>
        <v>1</v>
      </c>
      <c r="F79" s="22"/>
      <c r="G79" s="22"/>
      <c r="H79" s="24"/>
    </row>
    <row r="80" spans="1:8" ht="38.25" customHeight="1" x14ac:dyDescent="0.25">
      <c r="A80" s="8" t="s">
        <v>145</v>
      </c>
      <c r="B80" s="9" t="s">
        <v>144</v>
      </c>
      <c r="C80" s="31">
        <v>0</v>
      </c>
      <c r="D80" s="31">
        <v>0</v>
      </c>
      <c r="E80" s="31">
        <v>1</v>
      </c>
      <c r="F80" s="22"/>
      <c r="G80" s="22"/>
      <c r="H80" s="24"/>
    </row>
    <row r="81" spans="1:8" ht="15.75" x14ac:dyDescent="0.25">
      <c r="A81" s="8" t="s">
        <v>147</v>
      </c>
      <c r="B81" s="9" t="s">
        <v>146</v>
      </c>
      <c r="C81" s="31">
        <v>0</v>
      </c>
      <c r="D81" s="31">
        <v>2030</v>
      </c>
      <c r="E81" s="31">
        <f>E82</f>
        <v>2089.5523800000001</v>
      </c>
      <c r="F81" s="22"/>
      <c r="G81" s="22">
        <f t="shared" si="3"/>
        <v>1.0293361477832512</v>
      </c>
      <c r="H81" s="24"/>
    </row>
    <row r="82" spans="1:8" ht="24.75" customHeight="1" x14ac:dyDescent="0.25">
      <c r="A82" s="8" t="s">
        <v>149</v>
      </c>
      <c r="B82" s="9" t="s">
        <v>148</v>
      </c>
      <c r="C82" s="31">
        <v>0</v>
      </c>
      <c r="D82" s="31">
        <v>2030</v>
      </c>
      <c r="E82" s="31">
        <f>E83</f>
        <v>2089.5523800000001</v>
      </c>
      <c r="F82" s="22"/>
      <c r="G82" s="22">
        <f t="shared" si="3"/>
        <v>1.0293361477832512</v>
      </c>
      <c r="H82" s="24"/>
    </row>
    <row r="83" spans="1:8" ht="30.75" customHeight="1" x14ac:dyDescent="0.25">
      <c r="A83" s="8" t="s">
        <v>151</v>
      </c>
      <c r="B83" s="9" t="s">
        <v>150</v>
      </c>
      <c r="C83" s="31">
        <v>0</v>
      </c>
      <c r="D83" s="31">
        <v>2030</v>
      </c>
      <c r="E83" s="31">
        <v>2089.5523800000001</v>
      </c>
      <c r="F83" s="22"/>
      <c r="G83" s="22">
        <f t="shared" si="3"/>
        <v>1.0293361477832512</v>
      </c>
      <c r="H83" s="24"/>
    </row>
    <row r="84" spans="1:8" ht="31.5" x14ac:dyDescent="0.25">
      <c r="A84" s="8" t="s">
        <v>153</v>
      </c>
      <c r="B84" s="9" t="s">
        <v>152</v>
      </c>
      <c r="C84" s="30">
        <f>C85+C90</f>
        <v>2618</v>
      </c>
      <c r="D84" s="30">
        <f>D85+D90</f>
        <v>9470</v>
      </c>
      <c r="E84" s="30">
        <f>E85+E90</f>
        <v>11896.732339999999</v>
      </c>
      <c r="F84" s="22">
        <f t="shared" si="2"/>
        <v>4.5442063941940409</v>
      </c>
      <c r="G84" s="22">
        <f t="shared" si="3"/>
        <v>1.2562547349524813</v>
      </c>
      <c r="H84" s="24" t="s">
        <v>344</v>
      </c>
    </row>
    <row r="85" spans="1:8" ht="68.25" x14ac:dyDescent="0.25">
      <c r="A85" s="8" t="s">
        <v>155</v>
      </c>
      <c r="B85" s="9" t="s">
        <v>154</v>
      </c>
      <c r="C85" s="30">
        <v>418</v>
      </c>
      <c r="D85" s="30">
        <f>D87</f>
        <v>770</v>
      </c>
      <c r="E85" s="30">
        <f>E87</f>
        <v>1307.6899100000001</v>
      </c>
      <c r="F85" s="22">
        <f t="shared" si="2"/>
        <v>3.1284447607655506</v>
      </c>
      <c r="G85" s="22">
        <f t="shared" si="3"/>
        <v>1.6982985844155845</v>
      </c>
      <c r="H85" s="24" t="s">
        <v>343</v>
      </c>
    </row>
    <row r="86" spans="1:8" ht="24.75" customHeight="1" x14ac:dyDescent="0.25">
      <c r="A86" s="8" t="s">
        <v>157</v>
      </c>
      <c r="B86" s="9" t="s">
        <v>156</v>
      </c>
      <c r="C86" s="30">
        <v>418</v>
      </c>
      <c r="D86" s="30">
        <f>D87</f>
        <v>770</v>
      </c>
      <c r="E86" s="30">
        <f>E87</f>
        <v>1307.6899100000001</v>
      </c>
      <c r="F86" s="22">
        <f t="shared" si="2"/>
        <v>3.1284447607655506</v>
      </c>
      <c r="G86" s="22">
        <f t="shared" si="3"/>
        <v>1.6982985844155845</v>
      </c>
      <c r="H86" s="24"/>
    </row>
    <row r="87" spans="1:8" ht="36.75" customHeight="1" x14ac:dyDescent="0.25">
      <c r="A87" s="8" t="s">
        <v>159</v>
      </c>
      <c r="B87" s="9" t="s">
        <v>158</v>
      </c>
      <c r="C87" s="30">
        <v>418</v>
      </c>
      <c r="D87" s="30">
        <v>770</v>
      </c>
      <c r="E87" s="30">
        <v>1307.6899100000001</v>
      </c>
      <c r="F87" s="22">
        <f t="shared" si="2"/>
        <v>3.1284447607655506</v>
      </c>
      <c r="G87" s="22">
        <f t="shared" si="3"/>
        <v>1.6982985844155845</v>
      </c>
      <c r="H87" s="24"/>
    </row>
    <row r="88" spans="1:8" ht="57" customHeight="1" x14ac:dyDescent="0.25">
      <c r="A88" s="8" t="s">
        <v>161</v>
      </c>
      <c r="B88" s="9" t="s">
        <v>160</v>
      </c>
      <c r="C88" s="31">
        <v>0</v>
      </c>
      <c r="D88" s="31">
        <v>0</v>
      </c>
      <c r="E88" s="31">
        <v>0</v>
      </c>
      <c r="F88" s="22"/>
      <c r="G88" s="22"/>
      <c r="H88" s="24"/>
    </row>
    <row r="89" spans="1:8" ht="24.75" customHeight="1" x14ac:dyDescent="0.25">
      <c r="A89" s="8" t="s">
        <v>163</v>
      </c>
      <c r="B89" s="9" t="s">
        <v>162</v>
      </c>
      <c r="C89" s="31">
        <v>0</v>
      </c>
      <c r="D89" s="31">
        <v>0</v>
      </c>
      <c r="E89" s="31">
        <v>0</v>
      </c>
      <c r="F89" s="22"/>
      <c r="G89" s="22"/>
      <c r="H89" s="24"/>
    </row>
    <row r="90" spans="1:8" ht="31.5" x14ac:dyDescent="0.25">
      <c r="A90" s="8" t="s">
        <v>165</v>
      </c>
      <c r="B90" s="9" t="s">
        <v>164</v>
      </c>
      <c r="C90" s="30">
        <v>2200</v>
      </c>
      <c r="D90" s="30">
        <f>D91+D93</f>
        <v>8700</v>
      </c>
      <c r="E90" s="30">
        <f>E91+E93</f>
        <v>10589.04243</v>
      </c>
      <c r="F90" s="22">
        <f t="shared" si="2"/>
        <v>4.8132011045454544</v>
      </c>
      <c r="G90" s="22">
        <f t="shared" si="3"/>
        <v>1.2171313137931035</v>
      </c>
      <c r="H90" s="24" t="s">
        <v>281</v>
      </c>
    </row>
    <row r="91" spans="1:8" ht="42" customHeight="1" x14ac:dyDescent="0.25">
      <c r="A91" s="8" t="s">
        <v>167</v>
      </c>
      <c r="B91" s="9" t="s">
        <v>166</v>
      </c>
      <c r="C91" s="30">
        <v>2200</v>
      </c>
      <c r="D91" s="30">
        <f>D92</f>
        <v>7690</v>
      </c>
      <c r="E91" s="30">
        <f>E92</f>
        <v>9579.5559099999991</v>
      </c>
      <c r="F91" s="22">
        <f t="shared" si="2"/>
        <v>4.3543435954545453</v>
      </c>
      <c r="G91" s="22">
        <f t="shared" si="3"/>
        <v>1.2457159830949283</v>
      </c>
      <c r="H91" s="24"/>
    </row>
    <row r="92" spans="1:8" ht="38.25" customHeight="1" x14ac:dyDescent="0.25">
      <c r="A92" s="8" t="s">
        <v>169</v>
      </c>
      <c r="B92" s="9" t="s">
        <v>168</v>
      </c>
      <c r="C92" s="30">
        <v>2200</v>
      </c>
      <c r="D92" s="30">
        <v>7690</v>
      </c>
      <c r="E92" s="30">
        <v>9579.5559099999991</v>
      </c>
      <c r="F92" s="22">
        <f t="shared" si="2"/>
        <v>4.3543435954545453</v>
      </c>
      <c r="G92" s="22">
        <f t="shared" si="3"/>
        <v>1.2457159830949283</v>
      </c>
      <c r="H92" s="24"/>
    </row>
    <row r="93" spans="1:8" ht="57" x14ac:dyDescent="0.25">
      <c r="A93" s="8" t="s">
        <v>171</v>
      </c>
      <c r="B93" s="9" t="s">
        <v>170</v>
      </c>
      <c r="C93" s="31">
        <v>0</v>
      </c>
      <c r="D93" s="31">
        <f>D94</f>
        <v>1010</v>
      </c>
      <c r="E93" s="31">
        <f>E94</f>
        <v>1009.48652</v>
      </c>
      <c r="F93" s="22"/>
      <c r="G93" s="22">
        <f t="shared" si="3"/>
        <v>0.99949160396039605</v>
      </c>
      <c r="H93" s="24"/>
    </row>
    <row r="94" spans="1:8" ht="46.5" customHeight="1" x14ac:dyDescent="0.25">
      <c r="A94" s="8" t="s">
        <v>173</v>
      </c>
      <c r="B94" s="9" t="s">
        <v>172</v>
      </c>
      <c r="C94" s="31">
        <v>0</v>
      </c>
      <c r="D94" s="31">
        <f>D95</f>
        <v>1010</v>
      </c>
      <c r="E94" s="31">
        <f>E95</f>
        <v>1009.48652</v>
      </c>
      <c r="F94" s="22"/>
      <c r="G94" s="22">
        <f t="shared" si="3"/>
        <v>0.99949160396039605</v>
      </c>
      <c r="H94" s="24"/>
    </row>
    <row r="95" spans="1:8" ht="36.75" customHeight="1" x14ac:dyDescent="0.25">
      <c r="A95" s="8" t="s">
        <v>175</v>
      </c>
      <c r="B95" s="9" t="s">
        <v>174</v>
      </c>
      <c r="C95" s="31">
        <v>0</v>
      </c>
      <c r="D95" s="31">
        <v>1010</v>
      </c>
      <c r="E95" s="31">
        <v>1009.48652</v>
      </c>
      <c r="F95" s="22"/>
      <c r="G95" s="22">
        <f t="shared" si="3"/>
        <v>0.99949160396039605</v>
      </c>
      <c r="H95" s="24"/>
    </row>
    <row r="96" spans="1:8" ht="31.5" x14ac:dyDescent="0.25">
      <c r="A96" s="8" t="s">
        <v>177</v>
      </c>
      <c r="B96" s="9" t="s">
        <v>176</v>
      </c>
      <c r="C96" s="30">
        <f>C98+C100</f>
        <v>2200</v>
      </c>
      <c r="D96" s="30">
        <f>D97+D98+D100+D102+D103</f>
        <v>4600</v>
      </c>
      <c r="E96" s="30">
        <f>E98+E100+E97+E103+E102</f>
        <v>4933.0017499999994</v>
      </c>
      <c r="F96" s="22">
        <f t="shared" si="2"/>
        <v>2.2422735227272725</v>
      </c>
      <c r="G96" s="22">
        <f t="shared" si="3"/>
        <v>1.0723916847826085</v>
      </c>
      <c r="H96" s="24" t="s">
        <v>341</v>
      </c>
    </row>
    <row r="97" spans="1:8" ht="35.25" customHeight="1" x14ac:dyDescent="0.25">
      <c r="A97" s="8" t="s">
        <v>332</v>
      </c>
      <c r="B97" s="9" t="s">
        <v>337</v>
      </c>
      <c r="C97" s="30"/>
      <c r="D97" s="30">
        <v>319</v>
      </c>
      <c r="E97" s="30">
        <v>571.36670000000004</v>
      </c>
      <c r="F97" s="22"/>
      <c r="G97" s="22">
        <f t="shared" si="3"/>
        <v>1.7911181818181818</v>
      </c>
      <c r="H97" s="24"/>
    </row>
    <row r="98" spans="1:8" ht="34.5" x14ac:dyDescent="0.25">
      <c r="A98" s="8" t="s">
        <v>285</v>
      </c>
      <c r="B98" s="9" t="s">
        <v>286</v>
      </c>
      <c r="C98" s="30">
        <v>300</v>
      </c>
      <c r="D98" s="30">
        <v>242</v>
      </c>
      <c r="E98" s="30">
        <f>E99</f>
        <v>242.66324</v>
      </c>
      <c r="F98" s="22"/>
      <c r="G98" s="22">
        <f t="shared" si="3"/>
        <v>1.0027406611570249</v>
      </c>
      <c r="H98" s="24"/>
    </row>
    <row r="99" spans="1:8" ht="51.75" customHeight="1" x14ac:dyDescent="0.25">
      <c r="A99" s="8" t="s">
        <v>287</v>
      </c>
      <c r="B99" s="9" t="s">
        <v>288</v>
      </c>
      <c r="C99" s="30">
        <v>300</v>
      </c>
      <c r="D99" s="30">
        <v>242</v>
      </c>
      <c r="E99" s="30">
        <v>242.66324</v>
      </c>
      <c r="F99" s="22"/>
      <c r="G99" s="22">
        <f t="shared" si="3"/>
        <v>1.0027406611570249</v>
      </c>
      <c r="H99" s="24"/>
    </row>
    <row r="100" spans="1:8" ht="80.25" customHeight="1" x14ac:dyDescent="0.25">
      <c r="A100" s="8" t="s">
        <v>289</v>
      </c>
      <c r="B100" s="9" t="s">
        <v>290</v>
      </c>
      <c r="C100" s="30">
        <v>1900</v>
      </c>
      <c r="D100" s="30">
        <v>1516.5</v>
      </c>
      <c r="E100" s="30">
        <f>E101</f>
        <v>1517.11925</v>
      </c>
      <c r="F100" s="22"/>
      <c r="G100" s="22">
        <f t="shared" si="3"/>
        <v>1.0004083415759972</v>
      </c>
      <c r="H100" s="24"/>
    </row>
    <row r="101" spans="1:8" ht="57" x14ac:dyDescent="0.25">
      <c r="A101" s="8" t="s">
        <v>291</v>
      </c>
      <c r="B101" s="9" t="s">
        <v>292</v>
      </c>
      <c r="C101" s="30">
        <v>1900</v>
      </c>
      <c r="D101" s="30">
        <v>1516.5</v>
      </c>
      <c r="E101" s="30">
        <v>1517.11925</v>
      </c>
      <c r="F101" s="22"/>
      <c r="G101" s="22">
        <f t="shared" si="3"/>
        <v>1.0004083415759972</v>
      </c>
      <c r="H101" s="24"/>
    </row>
    <row r="102" spans="1:8" ht="35.25" customHeight="1" x14ac:dyDescent="0.25">
      <c r="A102" s="8" t="s">
        <v>179</v>
      </c>
      <c r="B102" s="9" t="s">
        <v>178</v>
      </c>
      <c r="C102" s="30">
        <v>2405</v>
      </c>
      <c r="D102" s="30">
        <v>4.5</v>
      </c>
      <c r="E102" s="30">
        <v>4.5789999999999997</v>
      </c>
      <c r="F102" s="22">
        <f t="shared" si="2"/>
        <v>1.9039501039501039E-3</v>
      </c>
      <c r="G102" s="22">
        <f t="shared" si="3"/>
        <v>1.0175555555555555</v>
      </c>
      <c r="H102" s="24"/>
    </row>
    <row r="103" spans="1:8" ht="32.25" customHeight="1" x14ac:dyDescent="0.25">
      <c r="A103" s="8" t="s">
        <v>333</v>
      </c>
      <c r="B103" s="9" t="s">
        <v>338</v>
      </c>
      <c r="C103" s="30"/>
      <c r="D103" s="30">
        <v>2518</v>
      </c>
      <c r="E103" s="30">
        <f>E104</f>
        <v>2597.2735600000001</v>
      </c>
      <c r="F103" s="22"/>
      <c r="G103" s="22">
        <f t="shared" si="3"/>
        <v>1.0314827482128675</v>
      </c>
      <c r="H103" s="24"/>
    </row>
    <row r="104" spans="1:8" ht="72.75" customHeight="1" x14ac:dyDescent="0.25">
      <c r="A104" s="8" t="s">
        <v>339</v>
      </c>
      <c r="B104" s="9" t="s">
        <v>340</v>
      </c>
      <c r="C104" s="30"/>
      <c r="D104" s="30">
        <v>2518</v>
      </c>
      <c r="E104" s="30">
        <v>2597.2735600000001</v>
      </c>
      <c r="F104" s="22"/>
      <c r="G104" s="22">
        <f t="shared" si="3"/>
        <v>1.0314827482128675</v>
      </c>
      <c r="H104" s="24"/>
    </row>
    <row r="105" spans="1:8" ht="73.5" customHeight="1" x14ac:dyDescent="0.25">
      <c r="A105" s="8" t="s">
        <v>181</v>
      </c>
      <c r="B105" s="9" t="s">
        <v>180</v>
      </c>
      <c r="C105" s="30">
        <f>C108</f>
        <v>5800</v>
      </c>
      <c r="D105" s="30">
        <f>D108</f>
        <v>5200</v>
      </c>
      <c r="E105" s="30">
        <f>E108+E106</f>
        <v>5677.8183499999996</v>
      </c>
      <c r="F105" s="22">
        <f t="shared" si="2"/>
        <v>0.97893419827586203</v>
      </c>
      <c r="G105" s="22">
        <f t="shared" si="3"/>
        <v>1.0918881442307691</v>
      </c>
      <c r="H105" s="24"/>
    </row>
    <row r="106" spans="1:8" ht="15.75" x14ac:dyDescent="0.25">
      <c r="A106" s="8" t="s">
        <v>183</v>
      </c>
      <c r="B106" s="9" t="s">
        <v>182</v>
      </c>
      <c r="C106" s="30">
        <v>0</v>
      </c>
      <c r="D106" s="30">
        <v>0</v>
      </c>
      <c r="E106" s="30">
        <f>E107</f>
        <v>-95.657820000000001</v>
      </c>
      <c r="F106" s="22"/>
      <c r="G106" s="22"/>
      <c r="H106" s="24"/>
    </row>
    <row r="107" spans="1:8" ht="23.25" x14ac:dyDescent="0.25">
      <c r="A107" s="8" t="s">
        <v>185</v>
      </c>
      <c r="B107" s="9" t="s">
        <v>184</v>
      </c>
      <c r="C107" s="30">
        <v>0</v>
      </c>
      <c r="D107" s="30">
        <v>0</v>
      </c>
      <c r="E107" s="30">
        <v>-95.657820000000001</v>
      </c>
      <c r="F107" s="22"/>
      <c r="G107" s="22"/>
      <c r="H107" s="24"/>
    </row>
    <row r="108" spans="1:8" ht="15.75" x14ac:dyDescent="0.25">
      <c r="A108" s="8" t="s">
        <v>187</v>
      </c>
      <c r="B108" s="9" t="s">
        <v>186</v>
      </c>
      <c r="C108" s="30">
        <v>5800</v>
      </c>
      <c r="D108" s="30">
        <v>5200</v>
      </c>
      <c r="E108" s="30">
        <f>E109</f>
        <v>5773.4761699999999</v>
      </c>
      <c r="F108" s="22">
        <f t="shared" si="2"/>
        <v>0.99542692586206893</v>
      </c>
      <c r="G108" s="22">
        <f t="shared" si="3"/>
        <v>1.1102838788461538</v>
      </c>
      <c r="H108" s="24"/>
    </row>
    <row r="109" spans="1:8" ht="15.75" x14ac:dyDescent="0.25">
      <c r="A109" s="8" t="s">
        <v>189</v>
      </c>
      <c r="B109" s="9" t="s">
        <v>188</v>
      </c>
      <c r="C109" s="30">
        <v>5800</v>
      </c>
      <c r="D109" s="30">
        <v>5200</v>
      </c>
      <c r="E109" s="30">
        <v>5773.4761699999999</v>
      </c>
      <c r="F109" s="22">
        <f t="shared" si="2"/>
        <v>0.99542692586206893</v>
      </c>
      <c r="G109" s="22">
        <f t="shared" si="3"/>
        <v>1.1102838788461538</v>
      </c>
      <c r="H109" s="24"/>
    </row>
    <row r="110" spans="1:8" s="12" customFormat="1" ht="15.75" x14ac:dyDescent="0.25">
      <c r="A110" s="13" t="s">
        <v>191</v>
      </c>
      <c r="B110" s="14" t="s">
        <v>190</v>
      </c>
      <c r="C110" s="33">
        <f>C111</f>
        <v>939000.55947999982</v>
      </c>
      <c r="D110" s="33">
        <f>D111</f>
        <v>1336659.23771</v>
      </c>
      <c r="E110" s="33">
        <f>E111</f>
        <v>1317497.3364800001</v>
      </c>
      <c r="F110" s="28">
        <f t="shared" si="2"/>
        <v>1.4030847193633242</v>
      </c>
      <c r="G110" s="28">
        <f t="shared" si="3"/>
        <v>0.98566433336979087</v>
      </c>
      <c r="H110" s="24"/>
    </row>
    <row r="111" spans="1:8" ht="36.75" customHeight="1" x14ac:dyDescent="0.25">
      <c r="A111" s="8" t="s">
        <v>193</v>
      </c>
      <c r="B111" s="9" t="s">
        <v>192</v>
      </c>
      <c r="C111" s="30">
        <f>C112+C121+C146</f>
        <v>939000.55947999982</v>
      </c>
      <c r="D111" s="30">
        <f>D112+D121+D146+D161+D163+D165</f>
        <v>1336659.23771</v>
      </c>
      <c r="E111" s="30">
        <f>E112+E121+E146+E161+E163+E165</f>
        <v>1317497.3364800001</v>
      </c>
      <c r="F111" s="22">
        <f t="shared" si="2"/>
        <v>1.4030847193633242</v>
      </c>
      <c r="G111" s="22">
        <f t="shared" si="3"/>
        <v>0.98566433336979087</v>
      </c>
      <c r="H111" s="24"/>
    </row>
    <row r="112" spans="1:8" ht="23.25" x14ac:dyDescent="0.25">
      <c r="A112" s="8" t="s">
        <v>195</v>
      </c>
      <c r="B112" s="9" t="s">
        <v>194</v>
      </c>
      <c r="C112" s="30">
        <f>C115</f>
        <v>9038.0462100000004</v>
      </c>
      <c r="D112" s="30">
        <f>D115+D117+D119</f>
        <v>158559.03904</v>
      </c>
      <c r="E112" s="30">
        <f>E115+E117+E119</f>
        <v>158559.03904</v>
      </c>
      <c r="F112" s="22">
        <f t="shared" si="2"/>
        <v>17.543508337517117</v>
      </c>
      <c r="G112" s="22">
        <f t="shared" si="3"/>
        <v>1</v>
      </c>
      <c r="H112" s="24"/>
    </row>
    <row r="113" spans="1:8" ht="15.75" x14ac:dyDescent="0.25">
      <c r="A113" s="8" t="s">
        <v>197</v>
      </c>
      <c r="B113" s="9" t="s">
        <v>196</v>
      </c>
      <c r="C113" s="30"/>
      <c r="D113" s="30"/>
      <c r="E113" s="30"/>
      <c r="F113" s="22"/>
      <c r="G113" s="22"/>
      <c r="H113" s="24"/>
    </row>
    <row r="114" spans="1:8" ht="23.25" x14ac:dyDescent="0.25">
      <c r="A114" s="8" t="s">
        <v>199</v>
      </c>
      <c r="B114" s="9" t="s">
        <v>198</v>
      </c>
      <c r="C114" s="30"/>
      <c r="D114" s="30"/>
      <c r="E114" s="30"/>
      <c r="F114" s="22"/>
      <c r="G114" s="22"/>
      <c r="H114" s="24"/>
    </row>
    <row r="115" spans="1:8" ht="23.25" x14ac:dyDescent="0.25">
      <c r="A115" s="8" t="s">
        <v>201</v>
      </c>
      <c r="B115" s="9" t="s">
        <v>200</v>
      </c>
      <c r="C115" s="31">
        <f>C116</f>
        <v>9038.0462100000004</v>
      </c>
      <c r="D115" s="31">
        <f>D116</f>
        <v>128059.04812000001</v>
      </c>
      <c r="E115" s="31">
        <f>E116</f>
        <v>128059.04812000001</v>
      </c>
      <c r="F115" s="22"/>
      <c r="G115" s="22">
        <f t="shared" si="3"/>
        <v>1</v>
      </c>
      <c r="H115" s="24"/>
    </row>
    <row r="116" spans="1:8" ht="23.25" x14ac:dyDescent="0.25">
      <c r="A116" s="8" t="s">
        <v>203</v>
      </c>
      <c r="B116" s="9" t="s">
        <v>202</v>
      </c>
      <c r="C116" s="31">
        <v>9038.0462100000004</v>
      </c>
      <c r="D116" s="31">
        <v>128059.04812000001</v>
      </c>
      <c r="E116" s="31">
        <v>128059.04812000001</v>
      </c>
      <c r="F116" s="22"/>
      <c r="G116" s="22">
        <f t="shared" si="3"/>
        <v>1</v>
      </c>
      <c r="H116" s="24"/>
    </row>
    <row r="117" spans="1:8" ht="68.25" x14ac:dyDescent="0.25">
      <c r="A117" s="8" t="s">
        <v>301</v>
      </c>
      <c r="B117" s="9" t="s">
        <v>302</v>
      </c>
      <c r="C117" s="31"/>
      <c r="D117" s="31">
        <f>D118</f>
        <v>499.99092000000002</v>
      </c>
      <c r="E117" s="31">
        <f>E118</f>
        <v>499.99092000000002</v>
      </c>
      <c r="F117" s="22"/>
      <c r="G117" s="22">
        <f t="shared" si="3"/>
        <v>1</v>
      </c>
      <c r="H117" s="24"/>
    </row>
    <row r="118" spans="1:8" ht="68.25" x14ac:dyDescent="0.25">
      <c r="A118" s="8" t="s">
        <v>303</v>
      </c>
      <c r="B118" s="9" t="s">
        <v>304</v>
      </c>
      <c r="C118" s="31"/>
      <c r="D118" s="31">
        <v>499.99092000000002</v>
      </c>
      <c r="E118" s="31">
        <v>499.99092000000002</v>
      </c>
      <c r="F118" s="22"/>
      <c r="G118" s="22">
        <f t="shared" si="3"/>
        <v>1</v>
      </c>
      <c r="H118" s="24"/>
    </row>
    <row r="119" spans="1:8" ht="15.75" x14ac:dyDescent="0.25">
      <c r="A119" s="8" t="s">
        <v>305</v>
      </c>
      <c r="B119" s="9" t="s">
        <v>306</v>
      </c>
      <c r="C119" s="31"/>
      <c r="D119" s="31">
        <f>D120</f>
        <v>30000</v>
      </c>
      <c r="E119" s="31">
        <v>30000</v>
      </c>
      <c r="F119" s="22"/>
      <c r="G119" s="22">
        <f t="shared" si="3"/>
        <v>1</v>
      </c>
      <c r="H119" s="24"/>
    </row>
    <row r="120" spans="1:8" ht="15.75" x14ac:dyDescent="0.25">
      <c r="A120" s="8" t="s">
        <v>307</v>
      </c>
      <c r="B120" s="9" t="s">
        <v>308</v>
      </c>
      <c r="C120" s="31"/>
      <c r="D120" s="31">
        <v>30000</v>
      </c>
      <c r="E120" s="31">
        <v>30000</v>
      </c>
      <c r="F120" s="22"/>
      <c r="G120" s="22">
        <f t="shared" si="3"/>
        <v>1</v>
      </c>
      <c r="H120" s="24"/>
    </row>
    <row r="121" spans="1:8" ht="63" x14ac:dyDescent="0.25">
      <c r="A121" s="8" t="s">
        <v>205</v>
      </c>
      <c r="B121" s="9" t="s">
        <v>204</v>
      </c>
      <c r="C121" s="30">
        <f>C124+C126+C132+C136+C138+C142+C144</f>
        <v>349360.37127999996</v>
      </c>
      <c r="D121" s="30">
        <f>D122+D124+D126+D132+D134+D136+D138+D142+D144</f>
        <v>590078.62523999996</v>
      </c>
      <c r="E121" s="30">
        <f>E122+E124+E126+E132+E134+E136+E138+E142+E144</f>
        <v>576963.07553000003</v>
      </c>
      <c r="F121" s="22">
        <f t="shared" si="2"/>
        <v>1.651484034712067</v>
      </c>
      <c r="G121" s="22">
        <f t="shared" si="3"/>
        <v>0.97777321673926842</v>
      </c>
      <c r="H121" s="24" t="s">
        <v>350</v>
      </c>
    </row>
    <row r="122" spans="1:8" ht="90.75" x14ac:dyDescent="0.25">
      <c r="A122" s="8" t="s">
        <v>309</v>
      </c>
      <c r="B122" s="9" t="s">
        <v>310</v>
      </c>
      <c r="C122" s="30"/>
      <c r="D122" s="30">
        <f>D123</f>
        <v>34923.839800000002</v>
      </c>
      <c r="E122" s="30">
        <f>E123</f>
        <v>33920.383809999999</v>
      </c>
      <c r="F122" s="22"/>
      <c r="G122" s="22">
        <f t="shared" si="3"/>
        <v>0.97126730635157699</v>
      </c>
      <c r="H122" s="24"/>
    </row>
    <row r="123" spans="1:8" ht="90.75" x14ac:dyDescent="0.25">
      <c r="A123" s="8" t="s">
        <v>311</v>
      </c>
      <c r="B123" s="9" t="s">
        <v>312</v>
      </c>
      <c r="C123" s="30"/>
      <c r="D123" s="30">
        <v>34923.839800000002</v>
      </c>
      <c r="E123" s="30">
        <v>33920.383809999999</v>
      </c>
      <c r="F123" s="22"/>
      <c r="G123" s="22">
        <f t="shared" si="3"/>
        <v>0.97126730635157699</v>
      </c>
      <c r="H123" s="24"/>
    </row>
    <row r="124" spans="1:8" ht="68.25" x14ac:dyDescent="0.25">
      <c r="A124" s="8" t="s">
        <v>293</v>
      </c>
      <c r="B124" s="9" t="s">
        <v>294</v>
      </c>
      <c r="C124" s="30">
        <f>C125</f>
        <v>9432.2628999999997</v>
      </c>
      <c r="D124" s="30">
        <f>D125</f>
        <v>12331.220880000001</v>
      </c>
      <c r="E124" s="30">
        <f>E125</f>
        <v>11985.91172</v>
      </c>
      <c r="F124" s="22">
        <f t="shared" si="2"/>
        <v>1.2707355432173122</v>
      </c>
      <c r="G124" s="22">
        <f t="shared" si="3"/>
        <v>0.97199716367419409</v>
      </c>
      <c r="H124" s="24"/>
    </row>
    <row r="125" spans="1:8" ht="68.25" x14ac:dyDescent="0.25">
      <c r="A125" s="8" t="s">
        <v>295</v>
      </c>
      <c r="B125" s="9" t="s">
        <v>296</v>
      </c>
      <c r="C125" s="30">
        <v>9432.2628999999997</v>
      </c>
      <c r="D125" s="30">
        <v>12331.220880000001</v>
      </c>
      <c r="E125" s="30">
        <v>11985.91172</v>
      </c>
      <c r="F125" s="22">
        <f t="shared" si="2"/>
        <v>1.2707355432173122</v>
      </c>
      <c r="G125" s="22">
        <f t="shared" si="3"/>
        <v>0.97199716367419409</v>
      </c>
      <c r="H125" s="24"/>
    </row>
    <row r="126" spans="1:8" ht="34.5" x14ac:dyDescent="0.25">
      <c r="A126" s="8" t="s">
        <v>207</v>
      </c>
      <c r="B126" s="9" t="s">
        <v>206</v>
      </c>
      <c r="C126" s="30">
        <f>C127</f>
        <v>1000</v>
      </c>
      <c r="D126" s="30">
        <f>D127</f>
        <v>1000</v>
      </c>
      <c r="E126" s="30">
        <f>E127</f>
        <v>1000</v>
      </c>
      <c r="F126" s="22">
        <f t="shared" ref="F126:F160" si="4">E126/C126</f>
        <v>1</v>
      </c>
      <c r="G126" s="22">
        <f t="shared" ref="G126:G166" si="5">E126/D126</f>
        <v>1</v>
      </c>
      <c r="H126" s="24"/>
    </row>
    <row r="127" spans="1:8" ht="34.5" x14ac:dyDescent="0.25">
      <c r="A127" s="8" t="s">
        <v>209</v>
      </c>
      <c r="B127" s="9" t="s">
        <v>208</v>
      </c>
      <c r="C127" s="30">
        <v>1000</v>
      </c>
      <c r="D127" s="30">
        <v>1000</v>
      </c>
      <c r="E127" s="30">
        <v>1000</v>
      </c>
      <c r="F127" s="22">
        <f t="shared" si="4"/>
        <v>1</v>
      </c>
      <c r="G127" s="22">
        <f t="shared" si="5"/>
        <v>1</v>
      </c>
      <c r="H127" s="24"/>
    </row>
    <row r="128" spans="1:8" ht="34.5" x14ac:dyDescent="0.25">
      <c r="A128" s="8" t="s">
        <v>262</v>
      </c>
      <c r="B128" s="9" t="s">
        <v>264</v>
      </c>
      <c r="C128" s="30"/>
      <c r="D128" s="30"/>
      <c r="E128" s="30"/>
      <c r="F128" s="22"/>
      <c r="G128" s="22"/>
      <c r="H128" s="24"/>
    </row>
    <row r="129" spans="1:8" ht="45.75" x14ac:dyDescent="0.25">
      <c r="A129" s="8" t="s">
        <v>263</v>
      </c>
      <c r="B129" s="9" t="s">
        <v>265</v>
      </c>
      <c r="C129" s="30"/>
      <c r="D129" s="30"/>
      <c r="E129" s="30"/>
      <c r="F129" s="22"/>
      <c r="G129" s="22"/>
      <c r="H129" s="24"/>
    </row>
    <row r="130" spans="1:8" ht="22.5" x14ac:dyDescent="0.25">
      <c r="A130" s="10" t="s">
        <v>267</v>
      </c>
      <c r="B130" s="11" t="s">
        <v>269</v>
      </c>
      <c r="C130" s="35">
        <v>0</v>
      </c>
      <c r="D130" s="35">
        <v>0</v>
      </c>
      <c r="E130" s="35">
        <v>0</v>
      </c>
      <c r="F130" s="22"/>
      <c r="G130" s="22"/>
      <c r="H130" s="24"/>
    </row>
    <row r="131" spans="1:8" ht="22.5" x14ac:dyDescent="0.25">
      <c r="A131" s="10" t="s">
        <v>266</v>
      </c>
      <c r="B131" s="11" t="s">
        <v>268</v>
      </c>
      <c r="C131" s="35">
        <v>0</v>
      </c>
      <c r="D131" s="35">
        <v>0</v>
      </c>
      <c r="E131" s="35">
        <v>0</v>
      </c>
      <c r="F131" s="22"/>
      <c r="G131" s="22"/>
      <c r="H131" s="24"/>
    </row>
    <row r="132" spans="1:8" ht="22.5" x14ac:dyDescent="0.25">
      <c r="A132" s="10" t="s">
        <v>271</v>
      </c>
      <c r="B132" s="11" t="s">
        <v>273</v>
      </c>
      <c r="C132" s="35">
        <f>C133</f>
        <v>135959.48199999999</v>
      </c>
      <c r="D132" s="35">
        <f>D133</f>
        <v>142750.10204</v>
      </c>
      <c r="E132" s="35">
        <f>E133</f>
        <v>142750.10204</v>
      </c>
      <c r="F132" s="22">
        <f t="shared" ref="F132:F137" si="6">E132/C132</f>
        <v>1.0499459099145436</v>
      </c>
      <c r="G132" s="22">
        <f t="shared" ref="G132:G137" si="7">E132/D132</f>
        <v>1</v>
      </c>
      <c r="H132" s="24"/>
    </row>
    <row r="133" spans="1:8" ht="33.75" x14ac:dyDescent="0.25">
      <c r="A133" s="10" t="s">
        <v>270</v>
      </c>
      <c r="B133" s="11" t="s">
        <v>272</v>
      </c>
      <c r="C133" s="35">
        <v>135959.48199999999</v>
      </c>
      <c r="D133" s="35">
        <v>142750.10204</v>
      </c>
      <c r="E133" s="35">
        <v>142750.10204</v>
      </c>
      <c r="F133" s="22">
        <f t="shared" si="6"/>
        <v>1.0499459099145436</v>
      </c>
      <c r="G133" s="22">
        <f t="shared" si="7"/>
        <v>1</v>
      </c>
      <c r="H133" s="24"/>
    </row>
    <row r="134" spans="1:8" ht="45" x14ac:dyDescent="0.25">
      <c r="A134" s="10" t="s">
        <v>313</v>
      </c>
      <c r="B134" s="11" t="s">
        <v>314</v>
      </c>
      <c r="C134" s="35"/>
      <c r="D134" s="35">
        <f>D135</f>
        <v>3427.8096399999999</v>
      </c>
      <c r="E134" s="35">
        <f>E135</f>
        <v>3427.8096300000002</v>
      </c>
      <c r="F134" s="22"/>
      <c r="G134" s="22">
        <f t="shared" si="7"/>
        <v>0.99999999708268517</v>
      </c>
      <c r="H134" s="24"/>
    </row>
    <row r="135" spans="1:8" ht="56.25" x14ac:dyDescent="0.25">
      <c r="A135" s="10" t="s">
        <v>315</v>
      </c>
      <c r="B135" s="11" t="s">
        <v>316</v>
      </c>
      <c r="C135" s="35"/>
      <c r="D135" s="35">
        <v>3427.8096399999999</v>
      </c>
      <c r="E135" s="35">
        <v>3427.8096300000002</v>
      </c>
      <c r="F135" s="22"/>
      <c r="G135" s="22">
        <f t="shared" si="7"/>
        <v>0.99999999708268517</v>
      </c>
      <c r="H135" s="24"/>
    </row>
    <row r="136" spans="1:8" ht="23.25" x14ac:dyDescent="0.25">
      <c r="A136" s="8" t="s">
        <v>317</v>
      </c>
      <c r="B136" s="9" t="s">
        <v>210</v>
      </c>
      <c r="C136" s="35">
        <f>C137</f>
        <v>3342.893</v>
      </c>
      <c r="D136" s="35">
        <f>D137</f>
        <v>3342.893</v>
      </c>
      <c r="E136" s="35">
        <f>E137</f>
        <v>3332.0907200000001</v>
      </c>
      <c r="F136" s="22">
        <f t="shared" si="6"/>
        <v>0.99676858337972529</v>
      </c>
      <c r="G136" s="22">
        <f t="shared" si="7"/>
        <v>0.99676858337972529</v>
      </c>
      <c r="H136" s="24"/>
    </row>
    <row r="137" spans="1:8" ht="23.25" x14ac:dyDescent="0.25">
      <c r="A137" s="8" t="s">
        <v>318</v>
      </c>
      <c r="B137" s="9" t="s">
        <v>212</v>
      </c>
      <c r="C137" s="35">
        <v>3342.893</v>
      </c>
      <c r="D137" s="35">
        <v>3342.893</v>
      </c>
      <c r="E137" s="35">
        <v>3332.0907200000001</v>
      </c>
      <c r="F137" s="22">
        <f t="shared" si="6"/>
        <v>0.99676858337972529</v>
      </c>
      <c r="G137" s="22">
        <f t="shared" si="7"/>
        <v>0.99676858337972529</v>
      </c>
      <c r="H137" s="24"/>
    </row>
    <row r="138" spans="1:8" ht="23.25" x14ac:dyDescent="0.25">
      <c r="A138" s="8" t="s">
        <v>211</v>
      </c>
      <c r="B138" s="9" t="s">
        <v>210</v>
      </c>
      <c r="C138" s="30">
        <f>C139</f>
        <v>2277.9250000000002</v>
      </c>
      <c r="D138" s="30">
        <f>D139</f>
        <v>2277.9250000000002</v>
      </c>
      <c r="E138" s="30">
        <f>E139</f>
        <v>2070.8409000000001</v>
      </c>
      <c r="F138" s="22">
        <f t="shared" si="4"/>
        <v>0.90909090510003621</v>
      </c>
      <c r="G138" s="22">
        <f t="shared" si="5"/>
        <v>0.90909090510003621</v>
      </c>
      <c r="H138" s="24"/>
    </row>
    <row r="139" spans="1:8" ht="23.25" x14ac:dyDescent="0.25">
      <c r="A139" s="8" t="s">
        <v>213</v>
      </c>
      <c r="B139" s="9" t="s">
        <v>212</v>
      </c>
      <c r="C139" s="30">
        <v>2277.9250000000002</v>
      </c>
      <c r="D139" s="30">
        <v>2277.9250000000002</v>
      </c>
      <c r="E139" s="30">
        <v>2070.8409000000001</v>
      </c>
      <c r="F139" s="22">
        <f t="shared" si="4"/>
        <v>0.90909090510003621</v>
      </c>
      <c r="G139" s="22">
        <f t="shared" si="5"/>
        <v>0.90909090510003621</v>
      </c>
      <c r="H139" s="24"/>
    </row>
    <row r="140" spans="1:8" ht="15.75" x14ac:dyDescent="0.25">
      <c r="A140" s="8" t="s">
        <v>215</v>
      </c>
      <c r="B140" s="9" t="s">
        <v>214</v>
      </c>
      <c r="C140" s="30"/>
      <c r="D140" s="30"/>
      <c r="E140" s="30"/>
      <c r="F140" s="22"/>
      <c r="G140" s="22"/>
      <c r="H140" s="24"/>
    </row>
    <row r="141" spans="1:8" ht="23.25" x14ac:dyDescent="0.25">
      <c r="A141" s="8" t="s">
        <v>217</v>
      </c>
      <c r="B141" s="9" t="s">
        <v>216</v>
      </c>
      <c r="C141" s="30"/>
      <c r="D141" s="30"/>
      <c r="E141" s="30"/>
      <c r="F141" s="22"/>
      <c r="G141" s="22"/>
      <c r="H141" s="24"/>
    </row>
    <row r="142" spans="1:8" ht="23.25" x14ac:dyDescent="0.25">
      <c r="A142" s="8" t="s">
        <v>219</v>
      </c>
      <c r="B142" s="9" t="s">
        <v>218</v>
      </c>
      <c r="C142" s="31">
        <f>C143</f>
        <v>31043.92352</v>
      </c>
      <c r="D142" s="31">
        <f>D143</f>
        <v>38506.376409999997</v>
      </c>
      <c r="E142" s="31">
        <f>E143</f>
        <v>38506.376409999997</v>
      </c>
      <c r="F142" s="22">
        <f t="shared" si="4"/>
        <v>1.2403836900703715</v>
      </c>
      <c r="G142" s="22">
        <f t="shared" si="5"/>
        <v>1</v>
      </c>
      <c r="H142" s="24"/>
    </row>
    <row r="143" spans="1:8" ht="23.25" x14ac:dyDescent="0.25">
      <c r="A143" s="8" t="s">
        <v>221</v>
      </c>
      <c r="B143" s="9" t="s">
        <v>220</v>
      </c>
      <c r="C143" s="31">
        <v>31043.92352</v>
      </c>
      <c r="D143" s="31">
        <v>38506.376409999997</v>
      </c>
      <c r="E143" s="31">
        <v>38506.376409999997</v>
      </c>
      <c r="F143" s="22">
        <f t="shared" si="4"/>
        <v>1.2403836900703715</v>
      </c>
      <c r="G143" s="22">
        <f t="shared" si="5"/>
        <v>1</v>
      </c>
      <c r="H143" s="24"/>
    </row>
    <row r="144" spans="1:8" ht="15.75" x14ac:dyDescent="0.25">
      <c r="A144" s="8" t="s">
        <v>223</v>
      </c>
      <c r="B144" s="9" t="s">
        <v>222</v>
      </c>
      <c r="C144" s="30">
        <f>C145</f>
        <v>166303.88485999999</v>
      </c>
      <c r="D144" s="30">
        <f>D145</f>
        <v>351518.45847000001</v>
      </c>
      <c r="E144" s="30">
        <f>E145</f>
        <v>339969.56030000001</v>
      </c>
      <c r="F144" s="22">
        <f t="shared" si="4"/>
        <v>2.0442670992694936</v>
      </c>
      <c r="G144" s="22">
        <f t="shared" si="5"/>
        <v>0.96714568497976716</v>
      </c>
      <c r="H144" s="24"/>
    </row>
    <row r="145" spans="1:8" ht="15.75" x14ac:dyDescent="0.25">
      <c r="A145" s="8" t="s">
        <v>225</v>
      </c>
      <c r="B145" s="9" t="s">
        <v>224</v>
      </c>
      <c r="C145" s="30">
        <v>166303.88485999999</v>
      </c>
      <c r="D145" s="30">
        <v>351518.45847000001</v>
      </c>
      <c r="E145" s="30">
        <v>339969.56030000001</v>
      </c>
      <c r="F145" s="22">
        <f t="shared" si="4"/>
        <v>2.0442670992694936</v>
      </c>
      <c r="G145" s="22">
        <f t="shared" si="5"/>
        <v>0.96714568497976716</v>
      </c>
      <c r="H145" s="24"/>
    </row>
    <row r="146" spans="1:8" ht="50.25" customHeight="1" x14ac:dyDescent="0.25">
      <c r="A146" s="8" t="s">
        <v>227</v>
      </c>
      <c r="B146" s="9" t="s">
        <v>226</v>
      </c>
      <c r="C146" s="30">
        <f>C147+C149+C151+C153+C155+C159</f>
        <v>580602.14198999992</v>
      </c>
      <c r="D146" s="30">
        <f>D147+D149+D151+D153+D155+D159+D157</f>
        <v>572656.92043000006</v>
      </c>
      <c r="E146" s="30">
        <f>E147+E149+E151+E153+E155+E159+E157</f>
        <v>567328.43339000002</v>
      </c>
      <c r="F146" s="22">
        <f t="shared" si="4"/>
        <v>0.97713803026198875</v>
      </c>
      <c r="G146" s="22">
        <f t="shared" si="5"/>
        <v>0.99069514948671367</v>
      </c>
      <c r="H146" s="24" t="s">
        <v>349</v>
      </c>
    </row>
    <row r="147" spans="1:8" ht="23.25" x14ac:dyDescent="0.25">
      <c r="A147" s="8" t="s">
        <v>229</v>
      </c>
      <c r="B147" s="9" t="s">
        <v>228</v>
      </c>
      <c r="C147" s="30">
        <f>C148</f>
        <v>531198.61699000001</v>
      </c>
      <c r="D147" s="30">
        <f>D148</f>
        <v>514585.63870000001</v>
      </c>
      <c r="E147" s="30">
        <f>E148</f>
        <v>511354.54057000001</v>
      </c>
      <c r="F147" s="22">
        <f t="shared" si="4"/>
        <v>0.96264283116464977</v>
      </c>
      <c r="G147" s="22">
        <f t="shared" si="5"/>
        <v>0.99372097103571966</v>
      </c>
      <c r="H147" s="24"/>
    </row>
    <row r="148" spans="1:8" ht="23.25" x14ac:dyDescent="0.25">
      <c r="A148" s="8" t="s">
        <v>231</v>
      </c>
      <c r="B148" s="9" t="s">
        <v>230</v>
      </c>
      <c r="C148" s="30">
        <v>531198.61699000001</v>
      </c>
      <c r="D148" s="30">
        <v>514585.63870000001</v>
      </c>
      <c r="E148" s="30">
        <v>511354.54057000001</v>
      </c>
      <c r="F148" s="22">
        <f t="shared" si="4"/>
        <v>0.96264283116464977</v>
      </c>
      <c r="G148" s="22">
        <f t="shared" si="5"/>
        <v>0.99372097103571966</v>
      </c>
      <c r="H148" s="24"/>
    </row>
    <row r="149" spans="1:8" ht="57" x14ac:dyDescent="0.25">
      <c r="A149" s="8" t="s">
        <v>233</v>
      </c>
      <c r="B149" s="9" t="s">
        <v>232</v>
      </c>
      <c r="C149" s="30">
        <f>C150</f>
        <v>15471.955</v>
      </c>
      <c r="D149" s="30">
        <f>D150</f>
        <v>8862.9376200000006</v>
      </c>
      <c r="E149" s="30">
        <f>E150</f>
        <v>8565</v>
      </c>
      <c r="F149" s="22">
        <f t="shared" si="4"/>
        <v>0.5535822719236192</v>
      </c>
      <c r="G149" s="22">
        <f t="shared" si="5"/>
        <v>0.96638387487601418</v>
      </c>
      <c r="H149" s="24"/>
    </row>
    <row r="150" spans="1:8" ht="57" x14ac:dyDescent="0.25">
      <c r="A150" s="8" t="s">
        <v>235</v>
      </c>
      <c r="B150" s="9" t="s">
        <v>234</v>
      </c>
      <c r="C150" s="30">
        <v>15471.955</v>
      </c>
      <c r="D150" s="30">
        <v>8862.9376200000006</v>
      </c>
      <c r="E150" s="30">
        <v>8565</v>
      </c>
      <c r="F150" s="22">
        <f t="shared" si="4"/>
        <v>0.5535822719236192</v>
      </c>
      <c r="G150" s="22">
        <f t="shared" si="5"/>
        <v>0.96638387487601418</v>
      </c>
      <c r="H150" s="24"/>
    </row>
    <row r="151" spans="1:8" ht="45.75" x14ac:dyDescent="0.25">
      <c r="A151" s="8" t="s">
        <v>237</v>
      </c>
      <c r="B151" s="9" t="s">
        <v>236</v>
      </c>
      <c r="C151" s="31">
        <f>C152</f>
        <v>28581.034</v>
      </c>
      <c r="D151" s="31">
        <f>D152</f>
        <v>28422.846109999999</v>
      </c>
      <c r="E151" s="31">
        <f>E152</f>
        <v>28422.846109999999</v>
      </c>
      <c r="F151" s="22">
        <f t="shared" si="4"/>
        <v>0.99446528456598171</v>
      </c>
      <c r="G151" s="22">
        <f t="shared" si="5"/>
        <v>1</v>
      </c>
      <c r="H151" s="24"/>
    </row>
    <row r="152" spans="1:8" ht="45.75" x14ac:dyDescent="0.25">
      <c r="A152" s="8" t="s">
        <v>239</v>
      </c>
      <c r="B152" s="9" t="s">
        <v>238</v>
      </c>
      <c r="C152" s="31">
        <v>28581.034</v>
      </c>
      <c r="D152" s="31">
        <v>28422.846109999999</v>
      </c>
      <c r="E152" s="31">
        <v>28422.846109999999</v>
      </c>
      <c r="F152" s="22">
        <f t="shared" si="4"/>
        <v>0.99446528456598171</v>
      </c>
      <c r="G152" s="22">
        <f t="shared" si="5"/>
        <v>1</v>
      </c>
      <c r="H152" s="24"/>
    </row>
    <row r="153" spans="1:8" ht="45.75" x14ac:dyDescent="0.25">
      <c r="A153" s="8" t="s">
        <v>241</v>
      </c>
      <c r="B153" s="9" t="s">
        <v>240</v>
      </c>
      <c r="C153" s="30">
        <f>C154</f>
        <v>51.51</v>
      </c>
      <c r="D153" s="30">
        <v>51.51</v>
      </c>
      <c r="E153" s="30">
        <v>51.51</v>
      </c>
      <c r="F153" s="22">
        <f t="shared" si="4"/>
        <v>1</v>
      </c>
      <c r="G153" s="22">
        <f t="shared" si="5"/>
        <v>1</v>
      </c>
      <c r="H153" s="24"/>
    </row>
    <row r="154" spans="1:8" ht="45.75" x14ac:dyDescent="0.25">
      <c r="A154" s="8" t="s">
        <v>243</v>
      </c>
      <c r="B154" s="9" t="s">
        <v>242</v>
      </c>
      <c r="C154" s="30">
        <v>51.51</v>
      </c>
      <c r="D154" s="30">
        <v>52.51</v>
      </c>
      <c r="E154" s="30">
        <v>52.51</v>
      </c>
      <c r="F154" s="22">
        <f t="shared" si="4"/>
        <v>1.0194137060764901</v>
      </c>
      <c r="G154" s="22">
        <f t="shared" si="5"/>
        <v>1</v>
      </c>
      <c r="H154" s="24"/>
    </row>
    <row r="155" spans="1:8" ht="34.5" x14ac:dyDescent="0.25">
      <c r="A155" s="8" t="s">
        <v>297</v>
      </c>
      <c r="B155" s="9" t="s">
        <v>298</v>
      </c>
      <c r="C155" s="30">
        <f>C156</f>
        <v>877.28599999999994</v>
      </c>
      <c r="D155" s="30">
        <f>D156</f>
        <v>877.28599999999994</v>
      </c>
      <c r="E155" s="30">
        <f>E156</f>
        <v>367.28415000000001</v>
      </c>
      <c r="F155" s="22">
        <f t="shared" ref="F155:F156" si="8">E155/C155</f>
        <v>0.41865953634276626</v>
      </c>
      <c r="G155" s="22">
        <f t="shared" ref="G155:G158" si="9">E155/D155</f>
        <v>0.41865953634276626</v>
      </c>
      <c r="H155" s="24"/>
    </row>
    <row r="156" spans="1:8" ht="34.5" x14ac:dyDescent="0.25">
      <c r="A156" s="8" t="s">
        <v>299</v>
      </c>
      <c r="B156" s="9" t="s">
        <v>300</v>
      </c>
      <c r="C156" s="30">
        <v>877.28599999999994</v>
      </c>
      <c r="D156" s="30">
        <v>877.28599999999994</v>
      </c>
      <c r="E156" s="30">
        <v>367.28415000000001</v>
      </c>
      <c r="F156" s="22">
        <f t="shared" si="8"/>
        <v>0.41865953634276626</v>
      </c>
      <c r="G156" s="22">
        <f t="shared" si="9"/>
        <v>0.41865953634276626</v>
      </c>
      <c r="H156" s="24"/>
    </row>
    <row r="157" spans="1:8" ht="57" x14ac:dyDescent="0.25">
      <c r="A157" s="8" t="s">
        <v>319</v>
      </c>
      <c r="B157" s="9" t="s">
        <v>320</v>
      </c>
      <c r="C157" s="30"/>
      <c r="D157" s="30">
        <f>D158</f>
        <v>15120</v>
      </c>
      <c r="E157" s="30">
        <f>E158</f>
        <v>13878.07785</v>
      </c>
      <c r="F157" s="22"/>
      <c r="G157" s="22">
        <f t="shared" si="9"/>
        <v>0.91786229166666666</v>
      </c>
      <c r="H157" s="24"/>
    </row>
    <row r="158" spans="1:8" ht="45.75" x14ac:dyDescent="0.25">
      <c r="A158" s="8" t="s">
        <v>319</v>
      </c>
      <c r="B158" s="9" t="s">
        <v>321</v>
      </c>
      <c r="C158" s="30"/>
      <c r="D158" s="30">
        <v>15120</v>
      </c>
      <c r="E158" s="30">
        <v>13878.07785</v>
      </c>
      <c r="F158" s="22"/>
      <c r="G158" s="22">
        <f t="shared" si="9"/>
        <v>0.91786229166666666</v>
      </c>
      <c r="H158" s="24"/>
    </row>
    <row r="159" spans="1:8" ht="23.25" x14ac:dyDescent="0.25">
      <c r="A159" s="8" t="s">
        <v>245</v>
      </c>
      <c r="B159" s="9" t="s">
        <v>244</v>
      </c>
      <c r="C159" s="30">
        <f>C160</f>
        <v>4421.74</v>
      </c>
      <c r="D159" s="30">
        <f>D160</f>
        <v>4736.7020000000002</v>
      </c>
      <c r="E159" s="30">
        <f>E160</f>
        <v>4689.1747100000002</v>
      </c>
      <c r="F159" s="22">
        <f t="shared" si="4"/>
        <v>1.0604817809278702</v>
      </c>
      <c r="G159" s="22">
        <f t="shared" si="5"/>
        <v>0.98996616422143513</v>
      </c>
      <c r="H159" s="24"/>
    </row>
    <row r="160" spans="1:8" ht="34.5" x14ac:dyDescent="0.25">
      <c r="A160" s="8" t="s">
        <v>247</v>
      </c>
      <c r="B160" s="9" t="s">
        <v>246</v>
      </c>
      <c r="C160" s="30">
        <v>4421.74</v>
      </c>
      <c r="D160" s="30">
        <v>4736.7020000000002</v>
      </c>
      <c r="E160" s="30">
        <v>4689.1747100000002</v>
      </c>
      <c r="F160" s="22">
        <f t="shared" si="4"/>
        <v>1.0604817809278702</v>
      </c>
      <c r="G160" s="22">
        <f t="shared" si="5"/>
        <v>0.98996616422143513</v>
      </c>
      <c r="H160" s="24"/>
    </row>
    <row r="161" spans="1:8" ht="45.75" x14ac:dyDescent="0.25">
      <c r="A161" s="8" t="s">
        <v>322</v>
      </c>
      <c r="B161" s="9" t="s">
        <v>323</v>
      </c>
      <c r="C161" s="30"/>
      <c r="D161" s="30">
        <f>D162</f>
        <v>8983.7999999999993</v>
      </c>
      <c r="E161" s="30">
        <f>E162</f>
        <v>8267.3275200000007</v>
      </c>
      <c r="F161" s="22"/>
      <c r="G161" s="22">
        <f t="shared" si="5"/>
        <v>0.92024839377546264</v>
      </c>
      <c r="H161" s="24"/>
    </row>
    <row r="162" spans="1:8" ht="45.75" x14ac:dyDescent="0.25">
      <c r="A162" s="8" t="s">
        <v>324</v>
      </c>
      <c r="B162" s="9" t="s">
        <v>325</v>
      </c>
      <c r="C162" s="30"/>
      <c r="D162" s="30">
        <v>8983.7999999999993</v>
      </c>
      <c r="E162" s="30">
        <v>8267.3275200000007</v>
      </c>
      <c r="F162" s="22"/>
      <c r="G162" s="22">
        <f t="shared" si="5"/>
        <v>0.92024839377546264</v>
      </c>
      <c r="H162" s="24"/>
    </row>
    <row r="163" spans="1:8" ht="34.5" x14ac:dyDescent="0.25">
      <c r="A163" s="8" t="s">
        <v>326</v>
      </c>
      <c r="B163" s="9" t="s">
        <v>327</v>
      </c>
      <c r="C163" s="30"/>
      <c r="D163" s="30">
        <f>D164</f>
        <v>249.98400000000001</v>
      </c>
      <c r="E163" s="30">
        <f>E164</f>
        <v>248.59200000000001</v>
      </c>
      <c r="F163" s="22"/>
      <c r="G163" s="22">
        <f t="shared" si="5"/>
        <v>0.99443164362519199</v>
      </c>
      <c r="H163" s="24"/>
    </row>
    <row r="164" spans="1:8" ht="34.5" x14ac:dyDescent="0.25">
      <c r="A164" s="8" t="s">
        <v>326</v>
      </c>
      <c r="B164" s="9" t="s">
        <v>328</v>
      </c>
      <c r="C164" s="30"/>
      <c r="D164" s="30">
        <v>249.98400000000001</v>
      </c>
      <c r="E164" s="30">
        <v>248.59200000000001</v>
      </c>
      <c r="F164" s="22"/>
      <c r="G164" s="22">
        <f t="shared" si="5"/>
        <v>0.99443164362519199</v>
      </c>
      <c r="H164" s="24"/>
    </row>
    <row r="165" spans="1:8" ht="23.25" x14ac:dyDescent="0.25">
      <c r="A165" s="8" t="s">
        <v>329</v>
      </c>
      <c r="B165" s="9" t="s">
        <v>330</v>
      </c>
      <c r="C165" s="30"/>
      <c r="D165" s="30">
        <f>D166</f>
        <v>6130.8689999999997</v>
      </c>
      <c r="E165" s="30">
        <f>E166</f>
        <v>6130.8689999999997</v>
      </c>
      <c r="F165" s="22"/>
      <c r="G165" s="22">
        <f t="shared" si="5"/>
        <v>1</v>
      </c>
      <c r="H165" s="24"/>
    </row>
    <row r="166" spans="1:8" ht="23.25" x14ac:dyDescent="0.25">
      <c r="A166" s="8" t="s">
        <v>329</v>
      </c>
      <c r="B166" s="9" t="s">
        <v>331</v>
      </c>
      <c r="C166" s="30"/>
      <c r="D166" s="30">
        <v>6130.8689999999997</v>
      </c>
      <c r="E166" s="30">
        <v>6130.8689999999997</v>
      </c>
      <c r="F166" s="22"/>
      <c r="G166" s="22">
        <f t="shared" si="5"/>
        <v>1</v>
      </c>
      <c r="H166" s="24"/>
    </row>
    <row r="167" spans="1:8" ht="23.25" x14ac:dyDescent="0.25">
      <c r="A167" s="8" t="s">
        <v>249</v>
      </c>
      <c r="B167" s="9" t="s">
        <v>248</v>
      </c>
      <c r="C167" s="31">
        <v>0</v>
      </c>
      <c r="D167" s="31">
        <v>0</v>
      </c>
      <c r="E167" s="31">
        <v>0</v>
      </c>
      <c r="F167" s="22"/>
      <c r="G167" s="22"/>
      <c r="H167" s="24"/>
    </row>
    <row r="168" spans="1:8" ht="23.25" x14ac:dyDescent="0.25">
      <c r="A168" s="8" t="s">
        <v>251</v>
      </c>
      <c r="B168" s="9" t="s">
        <v>250</v>
      </c>
      <c r="C168" s="31">
        <v>0</v>
      </c>
      <c r="D168" s="31">
        <v>0</v>
      </c>
      <c r="E168" s="31">
        <v>0</v>
      </c>
      <c r="F168" s="22"/>
      <c r="G168" s="22"/>
      <c r="H168" s="24"/>
    </row>
    <row r="169" spans="1:8" ht="34.5" x14ac:dyDescent="0.25">
      <c r="A169" s="8" t="s">
        <v>253</v>
      </c>
      <c r="B169" s="9" t="s">
        <v>252</v>
      </c>
      <c r="C169" s="31">
        <v>0</v>
      </c>
      <c r="D169" s="31">
        <v>0</v>
      </c>
      <c r="E169" s="31">
        <v>0</v>
      </c>
      <c r="F169" s="22"/>
      <c r="G169" s="22"/>
      <c r="H169" s="24"/>
    </row>
    <row r="170" spans="1:8" ht="34.5" x14ac:dyDescent="0.25">
      <c r="A170" s="8" t="s">
        <v>255</v>
      </c>
      <c r="B170" s="9" t="s">
        <v>254</v>
      </c>
      <c r="C170" s="31">
        <v>0</v>
      </c>
      <c r="D170" s="31">
        <v>0</v>
      </c>
      <c r="E170" s="31">
        <f>E171</f>
        <v>-54.263440000000003</v>
      </c>
      <c r="F170" s="22"/>
      <c r="G170" s="22"/>
      <c r="H170" s="24"/>
    </row>
    <row r="171" spans="1:8" ht="34.5" x14ac:dyDescent="0.25">
      <c r="A171" s="8" t="s">
        <v>257</v>
      </c>
      <c r="B171" s="9" t="s">
        <v>256</v>
      </c>
      <c r="C171" s="31">
        <v>0</v>
      </c>
      <c r="D171" s="31">
        <v>0</v>
      </c>
      <c r="E171" s="31">
        <f>E172</f>
        <v>-54.263440000000003</v>
      </c>
      <c r="F171" s="22"/>
      <c r="G171" s="22"/>
      <c r="H171" s="24"/>
    </row>
    <row r="172" spans="1:8" ht="34.5" x14ac:dyDescent="0.25">
      <c r="A172" s="8" t="s">
        <v>259</v>
      </c>
      <c r="B172" s="9" t="s">
        <v>258</v>
      </c>
      <c r="C172" s="31">
        <v>0</v>
      </c>
      <c r="D172" s="31">
        <v>0</v>
      </c>
      <c r="E172" s="31">
        <v>-54.263440000000003</v>
      </c>
      <c r="F172" s="22"/>
      <c r="G172" s="22"/>
      <c r="H172" s="24"/>
    </row>
    <row r="173" spans="1:8" ht="15" customHeight="1" x14ac:dyDescent="0.25">
      <c r="A173" s="7"/>
      <c r="B173" s="7"/>
      <c r="C173" s="32"/>
      <c r="D173" s="7"/>
      <c r="E173" s="7"/>
    </row>
  </sheetData>
  <mergeCells count="1">
    <mergeCell ref="A2:H2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911B6E4-3864-4C98-83E1-687D14AB08A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Irinabb</dc:creator>
  <cp:lastModifiedBy>Банакова Валентина Дмитриевна</cp:lastModifiedBy>
  <dcterms:created xsi:type="dcterms:W3CDTF">2020-05-26T03:47:10Z</dcterms:created>
  <dcterms:modified xsi:type="dcterms:W3CDTF">2021-05-13T05:04:42Z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992_20001_0503117G_Y_12.2019...xlsx</vt:lpwstr>
  </property>
  <property fmtid="{D5CDD505-2E9C-101B-9397-08002B2CF9AE}" pid="3" name="Название отчета">
    <vt:lpwstr>992_20001_0503117G_Y_12.2019...xlsx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use_vl_2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