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25575" windowHeight="11190" activeTab="0"/>
  </bookViews>
  <sheets>
    <sheet name="02203009820" sheetId="1" r:id="rId1"/>
  </sheets>
  <definedNames>
    <definedName name="_xlnm.Print_Titles" localSheetId="0">'02203009820'!$6:$7</definedName>
  </definedNames>
  <calcPr fullCalcOnLoad="1"/>
</workbook>
</file>

<file path=xl/sharedStrings.xml><?xml version="1.0" encoding="utf-8"?>
<sst xmlns="http://schemas.openxmlformats.org/spreadsheetml/2006/main" count="131" uniqueCount="102">
  <si>
    <t>Единица измерения: руб.</t>
  </si>
  <si>
    <t>Наименование показателя</t>
  </si>
  <si>
    <t>Разд.</t>
  </si>
  <si>
    <t/>
  </si>
  <si>
    <t>Уточненная роспись/план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</si>
  <si>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</si>
  <si>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</si>
  <si>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</si>
  <si>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</si>
  <si>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</si>
  <si>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</si>
  <si>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</si>
  <si>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</si>
  <si>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</si>
  <si>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</si>
  <si>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</si>
  <si>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</si>
  <si>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</si>
  <si>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</si>
  <si>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</si>
  <si>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</si>
  <si>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</si>
  <si>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</si>
  <si>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Гражданская оборона</t>
  </si>
  <si>
    <t>0309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</si>
  <si>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</si>
  <si>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</si>
  <si>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</si>
  <si>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</si>
  <si>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</si>
  <si>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</si>
  <si>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</si>
  <si>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</si>
  <si>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</si>
  <si>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</si>
  <si>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</si>
  <si>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</si>
  <si>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</si>
  <si>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</si>
  <si>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</si>
  <si>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</si>
  <si>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</si>
  <si>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</si>
  <si>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</si>
  <si>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</si>
  <si>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</si>
  <si>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</si>
  <si>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</si>
  <si>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</si>
  <si>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</si>
  <si>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</si>
  <si>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</si>
  <si>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</si>
  <si>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</si>
  <si>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</si>
  <si>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Профессиональная подготовка, переподготовка и повышение квалификации</t>
  </si>
  <si>
    <t>0705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</si>
  <si>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</si>
  <si>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</si>
  <si>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</si>
  <si>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</si>
  <si>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</si>
  <si>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</si>
  <si>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</si>
  <si>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</si>
  <si>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</si>
  <si>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</si>
  <si>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</si>
  <si>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</si>
  <si>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</si>
  <si>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</si>
  <si>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</si>
  <si>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</si>
  <si>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</si>
  <si>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</si>
  <si>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</si>
  <si>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</si>
  <si>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</si>
  <si>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</si>
  <si>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</si>
  <si>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</si>
  <si>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  Спорт высших достижений</t>
  </si>
  <si>
    <t>1103</t>
  </si>
  <si>
    <t xml:space="preserve">      Другие вопросы в области физической культуры и спорта</t>
  </si>
  <si>
    <t>1105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</si>
  <si>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</si>
  <si>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</si>
  <si>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</si>
  <si>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</si>
  <si>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</si>
  <si>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</si>
  <si>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</si>
  <si>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</si>
  <si>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>ВСЕГО РАСХОДОВ:</t>
  </si>
  <si>
    <t>Исполнение</t>
  </si>
  <si>
    <t>Не исполнено</t>
  </si>
  <si>
    <t xml:space="preserve">Исполнение </t>
  </si>
  <si>
    <t>Информация о структуре расходов бюджета городского округа на 01.04. 2022г.</t>
  </si>
  <si>
    <t>Обеспечение проведения выборов и референдумов</t>
  </si>
  <si>
    <t>0107</t>
  </si>
  <si>
    <t>Водное хозяйство</t>
  </si>
  <si>
    <t>0406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</si>
</sst>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9" fillId="0" borderId="1">
      <alignment horizontal="center" vertical="center" wrapText="1"/>
      <protection/>
    </xf>
    <xf numFmtId="1" fontId="29" fillId="0" borderId="1">
      <alignment horizontal="left" vertical="top" wrapText="1" indent="2"/>
      <protection/>
    </xf>
    <xf numFmtId="0" fontId="29" fillId="0" borderId="0">
      <alignment/>
      <protection/>
    </xf>
    <xf numFmtId="1" fontId="29" fillId="0" borderId="1">
      <alignment horizontal="center" vertical="top" shrinkToFit="1"/>
      <protection/>
    </xf>
    <xf numFmtId="0" fontId="30" fillId="0" borderId="1">
      <alignment horizontal="left"/>
      <protection/>
    </xf>
    <xf numFmtId="4" fontId="29" fillId="0" borderId="1">
      <alignment horizontal="right" vertical="top" shrinkToFit="1"/>
      <protection/>
    </xf>
    <xf numFmtId="4" fontId="30" fillId="21" borderId="1">
      <alignment horizontal="right" vertical="top" shrinkToFit="1"/>
      <protection/>
    </xf>
    <xf numFmtId="0" fontId="29" fillId="0" borderId="0">
      <alignment wrapText="1"/>
      <protection/>
    </xf>
    <xf numFmtId="0" fontId="29" fillId="0" borderId="0">
      <alignment horizontal="left" wrapText="1"/>
      <protection/>
    </xf>
    <xf numFmtId="10" fontId="29" fillId="0" borderId="1">
      <alignment horizontal="right" vertical="top" shrinkToFit="1"/>
      <protection/>
    </xf>
    <xf numFmtId="10" fontId="30" fillId="21" borderId="1">
      <alignment horizontal="right" vertical="top" shrinkToFit="1"/>
      <protection/>
    </xf>
    <xf numFmtId="0" fontId="31" fillId="0" borderId="0">
      <alignment horizontal="center" wrapText="1"/>
      <protection/>
    </xf>
    <xf numFmtId="0" fontId="31" fillId="0" borderId="0">
      <alignment horizontal="center"/>
      <protection/>
    </xf>
    <xf numFmtId="0" fontId="29" fillId="0" borderId="0">
      <alignment horizontal="right"/>
      <protection/>
    </xf>
    <xf numFmtId="0" fontId="29" fillId="0" borderId="0">
      <alignment vertical="top"/>
      <protection/>
    </xf>
    <xf numFmtId="0" fontId="30" fillId="0" borderId="1">
      <alignment vertical="top" wrapText="1"/>
      <protection/>
    </xf>
    <xf numFmtId="4" fontId="30" fillId="22" borderId="1">
      <alignment horizontal="right" vertical="top" shrinkToFit="1"/>
      <protection/>
    </xf>
    <xf numFmtId="10" fontId="30" fillId="22" borderId="1">
      <alignment horizontal="right" vertical="top" shrinkToFit="1"/>
      <protection/>
    </xf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2" applyNumberFormat="0" applyAlignment="0" applyProtection="0"/>
    <xf numFmtId="0" fontId="33" fillId="30" borderId="3" applyNumberFormat="0" applyAlignment="0" applyProtection="0"/>
    <xf numFmtId="0" fontId="34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9" fillId="0" borderId="0" xfId="46" applyNumberFormat="1" applyProtection="1">
      <alignment wrapText="1"/>
      <protection/>
    </xf>
    <xf numFmtId="0" fontId="29" fillId="0" borderId="0" xfId="41" applyNumberFormat="1" applyProtection="1">
      <alignment/>
      <protection/>
    </xf>
    <xf numFmtId="0" fontId="31" fillId="0" borderId="0" xfId="51" applyNumberFormat="1" applyProtection="1">
      <alignment horizontal="center"/>
      <protection/>
    </xf>
    <xf numFmtId="0" fontId="29" fillId="0" borderId="0" xfId="47" applyNumberFormat="1" applyProtection="1">
      <alignment horizontal="left" wrapText="1"/>
      <protection/>
    </xf>
    <xf numFmtId="0" fontId="47" fillId="0" borderId="11" xfId="39" applyNumberFormat="1" applyFont="1" applyBorder="1" applyProtection="1">
      <alignment horizontal="center" vertical="center" wrapText="1"/>
      <protection/>
    </xf>
    <xf numFmtId="0" fontId="47" fillId="0" borderId="1" xfId="39" applyNumberFormat="1" applyFont="1" applyProtection="1">
      <alignment horizontal="center" vertical="center" wrapText="1"/>
      <protection/>
    </xf>
    <xf numFmtId="0" fontId="48" fillId="0" borderId="1" xfId="54" applyNumberFormat="1" applyFont="1" applyProtection="1">
      <alignment vertical="top" wrapText="1"/>
      <protection/>
    </xf>
    <xf numFmtId="1" fontId="48" fillId="0" borderId="1" xfId="42" applyNumberFormat="1" applyFont="1" applyProtection="1">
      <alignment horizontal="center" vertical="top" shrinkToFit="1"/>
      <protection/>
    </xf>
    <xf numFmtId="1" fontId="47" fillId="0" borderId="1" xfId="42" applyNumberFormat="1" applyFont="1" applyProtection="1">
      <alignment horizontal="center" vertical="top" shrinkToFit="1"/>
      <protection/>
    </xf>
    <xf numFmtId="4" fontId="48" fillId="22" borderId="1" xfId="55" applyNumberFormat="1" applyFont="1" applyProtection="1">
      <alignment horizontal="right" vertical="top" shrinkToFit="1"/>
      <protection/>
    </xf>
    <xf numFmtId="0" fontId="47" fillId="0" borderId="1" xfId="54" applyNumberFormat="1" applyFont="1" applyProtection="1">
      <alignment vertical="top" wrapText="1"/>
      <protection/>
    </xf>
    <xf numFmtId="4" fontId="47" fillId="22" borderId="1" xfId="55" applyNumberFormat="1" applyFont="1" applyProtection="1">
      <alignment horizontal="right" vertical="top" shrinkToFit="1"/>
      <protection/>
    </xf>
    <xf numFmtId="4" fontId="48" fillId="21" borderId="1" xfId="45" applyNumberFormat="1" applyFont="1" applyProtection="1">
      <alignment horizontal="right" vertical="top" shrinkToFit="1"/>
      <protection/>
    </xf>
    <xf numFmtId="0" fontId="47" fillId="0" borderId="11" xfId="39" applyNumberFormat="1" applyFont="1" applyBorder="1" applyProtection="1">
      <alignment horizontal="center" vertical="center" wrapText="1"/>
      <protection/>
    </xf>
    <xf numFmtId="0" fontId="47" fillId="0" borderId="1" xfId="39" applyFont="1">
      <alignment horizontal="center" vertical="center" wrapText="1"/>
      <protection/>
    </xf>
    <xf numFmtId="0" fontId="48" fillId="0" borderId="12" xfId="43" applyNumberFormat="1" applyFont="1" applyBorder="1" applyProtection="1">
      <alignment horizontal="left"/>
      <protection/>
    </xf>
    <xf numFmtId="0" fontId="48" fillId="0" borderId="13" xfId="43" applyNumberFormat="1" applyFont="1" applyBorder="1" applyProtection="1">
      <alignment horizontal="left"/>
      <protection/>
    </xf>
    <xf numFmtId="0" fontId="48" fillId="0" borderId="14" xfId="43" applyNumberFormat="1" applyFont="1" applyBorder="1" applyProtection="1">
      <alignment horizontal="left"/>
      <protection/>
    </xf>
    <xf numFmtId="0" fontId="29" fillId="0" borderId="0" xfId="47" applyNumberFormat="1" applyProtection="1">
      <alignment horizontal="left" wrapText="1"/>
      <protection/>
    </xf>
    <xf numFmtId="0" fontId="29" fillId="0" borderId="0" xfId="47">
      <alignment horizontal="left" wrapText="1"/>
      <protection/>
    </xf>
    <xf numFmtId="0" fontId="47" fillId="0" borderId="15" xfId="39" applyNumberFormat="1" applyFont="1" applyBorder="1" applyProtection="1">
      <alignment horizontal="center" vertical="center" wrapText="1"/>
      <protection/>
    </xf>
    <xf numFmtId="0" fontId="29" fillId="0" borderId="0" xfId="46" applyNumberFormat="1" applyProtection="1">
      <alignment wrapText="1"/>
      <protection/>
    </xf>
    <xf numFmtId="0" fontId="31" fillId="0" borderId="0" xfId="51" applyNumberFormat="1" applyProtection="1">
      <alignment horizontal="center"/>
      <protection/>
    </xf>
    <xf numFmtId="0" fontId="31" fillId="0" borderId="0" xfId="51">
      <alignment horizontal="center"/>
      <protection/>
    </xf>
    <xf numFmtId="0" fontId="47" fillId="0" borderId="16" xfId="52" applyNumberFormat="1" applyFont="1" applyBorder="1" applyProtection="1">
      <alignment horizontal="right"/>
      <protection/>
    </xf>
    <xf numFmtId="0" fontId="47" fillId="0" borderId="17" xfId="52" applyFont="1" applyBorder="1">
      <alignment horizontal="right"/>
      <protection/>
    </xf>
    <xf numFmtId="0" fontId="47" fillId="0" borderId="18" xfId="52" applyFont="1" applyBorder="1">
      <alignment horizontal="right"/>
      <protection/>
    </xf>
    <xf numFmtId="0" fontId="49" fillId="0" borderId="0" xfId="46" applyNumberFormat="1" applyFont="1" applyAlignment="1" applyProtection="1">
      <alignment horizontal="center" wrapText="1"/>
      <protection/>
    </xf>
    <xf numFmtId="49" fontId="47" fillId="0" borderId="1" xfId="42" applyNumberFormat="1" applyFont="1" applyProtection="1">
      <alignment horizontal="center" vertical="top" shrinkToFit="1"/>
      <protection/>
    </xf>
    <xf numFmtId="4" fontId="48" fillId="35" borderId="1" xfId="55" applyNumberFormat="1" applyFont="1" applyFill="1" applyProtection="1">
      <alignment horizontal="right" vertical="top" shrinkToFit="1"/>
      <protection/>
    </xf>
    <xf numFmtId="10" fontId="48" fillId="35" borderId="1" xfId="56" applyNumberFormat="1" applyFont="1" applyFill="1" applyProtection="1">
      <alignment horizontal="right" vertical="top" shrinkToFit="1"/>
      <protection/>
    </xf>
    <xf numFmtId="4" fontId="47" fillId="35" borderId="1" xfId="55" applyNumberFormat="1" applyFont="1" applyFill="1" applyProtection="1">
      <alignment horizontal="right" vertical="top" shrinkToFit="1"/>
      <protection/>
    </xf>
    <xf numFmtId="10" fontId="47" fillId="35" borderId="1" xfId="56" applyNumberFormat="1" applyFont="1" applyFill="1" applyProtection="1">
      <alignment horizontal="right" vertical="top" shrinkToFit="1"/>
      <protection/>
    </xf>
    <xf numFmtId="4" fontId="48" fillId="35" borderId="1" xfId="45" applyNumberFormat="1" applyFont="1" applyFill="1" applyProtection="1">
      <alignment horizontal="right" vertical="top" shrinkToFi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6"/>
  <sheetViews>
    <sheetView showGridLines="0" tabSelected="1" zoomScaleSheetLayoutView="100" workbookViewId="0" topLeftCell="A1">
      <pane ySplit="7" topLeftCell="A35" activePane="bottomLeft" state="frozen"/>
      <selection pane="topLeft" activeCell="A1" sqref="A1"/>
      <selection pane="bottomLeft" activeCell="AN49" sqref="AN49"/>
    </sheetView>
  </sheetViews>
  <sheetFormatPr defaultColWidth="9.140625" defaultRowHeight="15" outlineLevelRow="1"/>
  <cols>
    <col min="1" max="1" width="40.00390625" style="1" customWidth="1"/>
    <col min="2" max="2" width="7.7109375" style="1" customWidth="1"/>
    <col min="3" max="8" width="9.140625" style="1" hidden="1" customWidth="1"/>
    <col min="9" max="9" width="14.7109375" style="1" customWidth="1"/>
    <col min="10" max="23" width="9.140625" style="1" hidden="1" customWidth="1"/>
    <col min="24" max="24" width="16.8515625" style="1" customWidth="1"/>
    <col min="25" max="30" width="9.140625" style="1" hidden="1" customWidth="1"/>
    <col min="31" max="31" width="14.7109375" style="1" customWidth="1"/>
    <col min="32" max="32" width="10.57421875" style="1" customWidth="1"/>
    <col min="33" max="33" width="9.140625" style="1" hidden="1" customWidth="1"/>
    <col min="34" max="34" width="9.140625" style="1" customWidth="1"/>
    <col min="35" max="16384" width="9.140625" style="1" customWidth="1"/>
  </cols>
  <sheetData>
    <row r="1" spans="1:34" ht="15">
      <c r="A1" s="23"/>
      <c r="B1" s="23"/>
      <c r="C1" s="23"/>
      <c r="D1" s="23"/>
      <c r="E1" s="23"/>
      <c r="F1" s="23"/>
      <c r="G1" s="23"/>
      <c r="H1" s="23"/>
      <c r="I1" s="23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5.5" customHeight="1">
      <c r="A2" s="29" t="s">
        <v>97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3"/>
      <c r="AH2" s="3"/>
    </row>
    <row r="3" spans="1:34" ht="30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4"/>
      <c r="AH3" s="3"/>
    </row>
    <row r="4" spans="1:34" ht="15.75" customHeight="1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4"/>
      <c r="AH4" s="3"/>
    </row>
    <row r="5" spans="1:34" ht="12.75" customHeight="1">
      <c r="A5" s="26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8"/>
      <c r="AH5" s="3"/>
    </row>
    <row r="6" spans="1:34" ht="38.25" customHeight="1">
      <c r="A6" s="22" t="s">
        <v>1</v>
      </c>
      <c r="B6" s="22" t="s">
        <v>2</v>
      </c>
      <c r="C6" s="22" t="s">
        <v>3</v>
      </c>
      <c r="D6" s="22" t="s">
        <v>3</v>
      </c>
      <c r="E6" s="22" t="s">
        <v>3</v>
      </c>
      <c r="F6" s="22" t="s">
        <v>3</v>
      </c>
      <c r="G6" s="22" t="s">
        <v>3</v>
      </c>
      <c r="H6" s="22" t="s">
        <v>3</v>
      </c>
      <c r="I6" s="22" t="s">
        <v>4</v>
      </c>
      <c r="J6" s="15" t="s">
        <v>3</v>
      </c>
      <c r="K6" s="15" t="s">
        <v>3</v>
      </c>
      <c r="L6" s="15" t="s">
        <v>3</v>
      </c>
      <c r="M6" s="15" t="s">
        <v>3</v>
      </c>
      <c r="N6" s="15" t="s">
        <v>3</v>
      </c>
      <c r="O6" s="15" t="s">
        <v>3</v>
      </c>
      <c r="P6" s="15" t="s">
        <v>3</v>
      </c>
      <c r="Q6" s="15" t="s">
        <v>3</v>
      </c>
      <c r="R6" s="15" t="s">
        <v>3</v>
      </c>
      <c r="S6" s="6" t="s">
        <v>3</v>
      </c>
      <c r="T6" s="15" t="s">
        <v>3</v>
      </c>
      <c r="U6" s="15" t="s">
        <v>3</v>
      </c>
      <c r="V6" s="15" t="s">
        <v>3</v>
      </c>
      <c r="W6" s="15" t="s">
        <v>3</v>
      </c>
      <c r="X6" s="15" t="s">
        <v>94</v>
      </c>
      <c r="Y6" s="6" t="s">
        <v>3</v>
      </c>
      <c r="Z6" s="15" t="s">
        <v>3</v>
      </c>
      <c r="AA6" s="15" t="s">
        <v>3</v>
      </c>
      <c r="AB6" s="15" t="s">
        <v>3</v>
      </c>
      <c r="AC6" s="6" t="s">
        <v>3</v>
      </c>
      <c r="AD6" s="15" t="s">
        <v>3</v>
      </c>
      <c r="AE6" s="15" t="s">
        <v>95</v>
      </c>
      <c r="AF6" s="15" t="s">
        <v>96</v>
      </c>
      <c r="AG6" s="15" t="s">
        <v>3</v>
      </c>
      <c r="AH6" s="3"/>
    </row>
    <row r="7" spans="1:34" ht="15">
      <c r="A7" s="15"/>
      <c r="B7" s="15"/>
      <c r="C7" s="15"/>
      <c r="D7" s="15"/>
      <c r="E7" s="15"/>
      <c r="F7" s="15"/>
      <c r="G7" s="15"/>
      <c r="H7" s="15"/>
      <c r="I7" s="15"/>
      <c r="J7" s="16"/>
      <c r="K7" s="16"/>
      <c r="L7" s="16"/>
      <c r="M7" s="16"/>
      <c r="N7" s="16"/>
      <c r="O7" s="16"/>
      <c r="P7" s="16"/>
      <c r="Q7" s="16"/>
      <c r="R7" s="16"/>
      <c r="S7" s="7"/>
      <c r="T7" s="16"/>
      <c r="U7" s="16"/>
      <c r="V7" s="16"/>
      <c r="W7" s="16"/>
      <c r="X7" s="16"/>
      <c r="Y7" s="7"/>
      <c r="Z7" s="16"/>
      <c r="AA7" s="16"/>
      <c r="AB7" s="16"/>
      <c r="AC7" s="7"/>
      <c r="AD7" s="16"/>
      <c r="AE7" s="16"/>
      <c r="AF7" s="16"/>
      <c r="AG7" s="16"/>
      <c r="AH7" s="3"/>
    </row>
    <row r="8" spans="1:34" ht="15">
      <c r="A8" s="8" t="s">
        <v>5</v>
      </c>
      <c r="B8" s="9" t="s">
        <v>6</v>
      </c>
      <c r="C8" s="10"/>
      <c r="D8" s="10"/>
      <c r="E8" s="10"/>
      <c r="F8" s="10"/>
      <c r="G8" s="10"/>
      <c r="H8" s="11">
        <v>0</v>
      </c>
      <c r="I8" s="31">
        <f>I9+I10+I11+I12+I13+I14+I15+I16</f>
        <v>168460271.69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f>X9+X10+X11+X12+X13+X14+X15+X16</f>
        <v>34097025.489999995</v>
      </c>
      <c r="Y8" s="31">
        <v>216068202.17</v>
      </c>
      <c r="Z8" s="31">
        <v>0</v>
      </c>
      <c r="AA8" s="31">
        <v>0</v>
      </c>
      <c r="AB8" s="31">
        <v>0</v>
      </c>
      <c r="AC8" s="31">
        <v>0</v>
      </c>
      <c r="AD8" s="31">
        <v>216068202.17</v>
      </c>
      <c r="AE8" s="31">
        <f>I8-X8</f>
        <v>134363246.2</v>
      </c>
      <c r="AF8" s="32">
        <f>X8/I8</f>
        <v>0.2024039564221125</v>
      </c>
      <c r="AG8" s="11">
        <v>0</v>
      </c>
      <c r="AH8" s="3"/>
    </row>
    <row r="9" spans="1:34" ht="38.25" outlineLevel="1">
      <c r="A9" s="12" t="s">
        <v>7</v>
      </c>
      <c r="B9" s="10" t="s">
        <v>8</v>
      </c>
      <c r="C9" s="10"/>
      <c r="D9" s="10"/>
      <c r="E9" s="10"/>
      <c r="F9" s="10"/>
      <c r="G9" s="10"/>
      <c r="H9" s="11">
        <v>0</v>
      </c>
      <c r="I9" s="33">
        <v>2665381.64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465072.47</v>
      </c>
      <c r="Y9" s="33">
        <v>2616169.71</v>
      </c>
      <c r="Z9" s="33">
        <v>0</v>
      </c>
      <c r="AA9" s="33">
        <v>0</v>
      </c>
      <c r="AB9" s="33">
        <v>0</v>
      </c>
      <c r="AC9" s="33">
        <v>0</v>
      </c>
      <c r="AD9" s="33">
        <v>2616169.71</v>
      </c>
      <c r="AE9" s="33">
        <f>I9-X9</f>
        <v>2200309.17</v>
      </c>
      <c r="AF9" s="34">
        <f>X9/I9</f>
        <v>0.17448625856070651</v>
      </c>
      <c r="AG9" s="11">
        <v>0</v>
      </c>
      <c r="AH9" s="3"/>
    </row>
    <row r="10" spans="1:34" ht="51" outlineLevel="1">
      <c r="A10" s="12" t="s">
        <v>9</v>
      </c>
      <c r="B10" s="10" t="s">
        <v>10</v>
      </c>
      <c r="C10" s="10"/>
      <c r="D10" s="10"/>
      <c r="E10" s="10"/>
      <c r="F10" s="10"/>
      <c r="G10" s="10"/>
      <c r="H10" s="11">
        <v>0</v>
      </c>
      <c r="I10" s="33">
        <v>9432800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2375896.04</v>
      </c>
      <c r="Y10" s="33">
        <v>9422051.94</v>
      </c>
      <c r="Z10" s="33">
        <v>0</v>
      </c>
      <c r="AA10" s="33">
        <v>0</v>
      </c>
      <c r="AB10" s="33">
        <v>0</v>
      </c>
      <c r="AC10" s="33">
        <v>0</v>
      </c>
      <c r="AD10" s="33">
        <v>9422051.94</v>
      </c>
      <c r="AE10" s="33">
        <f aca="true" t="shared" si="0" ref="AE10:AE54">I10-X10</f>
        <v>7056903.96</v>
      </c>
      <c r="AF10" s="34">
        <f aca="true" t="shared" si="1" ref="AF10:AF54">X10/I10</f>
        <v>0.25187601136460014</v>
      </c>
      <c r="AG10" s="11">
        <v>0</v>
      </c>
      <c r="AH10" s="3"/>
    </row>
    <row r="11" spans="1:34" ht="53.25" customHeight="1" outlineLevel="1">
      <c r="A11" s="12" t="s">
        <v>11</v>
      </c>
      <c r="B11" s="10" t="s">
        <v>12</v>
      </c>
      <c r="C11" s="10"/>
      <c r="D11" s="10"/>
      <c r="E11" s="10"/>
      <c r="F11" s="10"/>
      <c r="G11" s="10"/>
      <c r="H11" s="11">
        <v>0</v>
      </c>
      <c r="I11" s="33">
        <v>18531148.59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3487477.94</v>
      </c>
      <c r="Y11" s="33">
        <v>16761717.22</v>
      </c>
      <c r="Z11" s="33">
        <v>0</v>
      </c>
      <c r="AA11" s="33">
        <v>0</v>
      </c>
      <c r="AB11" s="33">
        <v>0</v>
      </c>
      <c r="AC11" s="33">
        <v>0</v>
      </c>
      <c r="AD11" s="33">
        <v>16761717.22</v>
      </c>
      <c r="AE11" s="33">
        <f t="shared" si="0"/>
        <v>15043670.65</v>
      </c>
      <c r="AF11" s="34">
        <f t="shared" si="1"/>
        <v>0.18819545496936732</v>
      </c>
      <c r="AG11" s="11">
        <v>0</v>
      </c>
      <c r="AH11" s="3"/>
    </row>
    <row r="12" spans="1:34" ht="15" outlineLevel="1">
      <c r="A12" s="12" t="s">
        <v>13</v>
      </c>
      <c r="B12" s="10" t="s">
        <v>14</v>
      </c>
      <c r="C12" s="10"/>
      <c r="D12" s="10"/>
      <c r="E12" s="10"/>
      <c r="F12" s="10"/>
      <c r="G12" s="10"/>
      <c r="H12" s="11">
        <v>0</v>
      </c>
      <c r="I12" s="33">
        <v>533081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77510.4</v>
      </c>
      <c r="Z12" s="33">
        <v>0</v>
      </c>
      <c r="AA12" s="33">
        <v>0</v>
      </c>
      <c r="AB12" s="33">
        <v>0</v>
      </c>
      <c r="AC12" s="33">
        <v>0</v>
      </c>
      <c r="AD12" s="33">
        <v>77510.4</v>
      </c>
      <c r="AE12" s="33">
        <f t="shared" si="0"/>
        <v>533081</v>
      </c>
      <c r="AF12" s="34">
        <f t="shared" si="1"/>
        <v>0</v>
      </c>
      <c r="AG12" s="11">
        <v>0</v>
      </c>
      <c r="AH12" s="3"/>
    </row>
    <row r="13" spans="1:34" ht="42.75" customHeight="1" outlineLevel="1">
      <c r="A13" s="12" t="s">
        <v>15</v>
      </c>
      <c r="B13" s="10" t="s">
        <v>16</v>
      </c>
      <c r="C13" s="10"/>
      <c r="D13" s="10"/>
      <c r="E13" s="10"/>
      <c r="F13" s="10"/>
      <c r="G13" s="10"/>
      <c r="H13" s="11">
        <v>0</v>
      </c>
      <c r="I13" s="33">
        <v>16890697.17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3930300.91</v>
      </c>
      <c r="Y13" s="33">
        <v>17403588.19</v>
      </c>
      <c r="Z13" s="33">
        <v>0</v>
      </c>
      <c r="AA13" s="33">
        <v>0</v>
      </c>
      <c r="AB13" s="33">
        <v>0</v>
      </c>
      <c r="AC13" s="33">
        <v>0</v>
      </c>
      <c r="AD13" s="33">
        <v>17403588.19</v>
      </c>
      <c r="AE13" s="33">
        <f t="shared" si="0"/>
        <v>12960396.260000002</v>
      </c>
      <c r="AF13" s="34">
        <f t="shared" si="1"/>
        <v>0.23269027148155305</v>
      </c>
      <c r="AG13" s="11">
        <v>0</v>
      </c>
      <c r="AH13" s="3"/>
    </row>
    <row r="14" spans="1:34" ht="22.5" customHeight="1" outlineLevel="1">
      <c r="A14" s="12" t="s">
        <v>98</v>
      </c>
      <c r="B14" s="30" t="s">
        <v>99</v>
      </c>
      <c r="C14" s="10"/>
      <c r="D14" s="10"/>
      <c r="E14" s="10"/>
      <c r="F14" s="10"/>
      <c r="G14" s="10"/>
      <c r="H14" s="11"/>
      <c r="I14" s="33">
        <v>7457000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>
        <v>0</v>
      </c>
      <c r="Y14" s="33"/>
      <c r="Z14" s="33"/>
      <c r="AA14" s="33"/>
      <c r="AB14" s="33"/>
      <c r="AC14" s="33"/>
      <c r="AD14" s="33"/>
      <c r="AE14" s="33">
        <f t="shared" si="0"/>
        <v>7457000</v>
      </c>
      <c r="AF14" s="34">
        <f t="shared" si="1"/>
        <v>0</v>
      </c>
      <c r="AG14" s="11"/>
      <c r="AH14" s="3"/>
    </row>
    <row r="15" spans="1:34" ht="15" outlineLevel="1">
      <c r="A15" s="12" t="s">
        <v>17</v>
      </c>
      <c r="B15" s="10" t="s">
        <v>18</v>
      </c>
      <c r="C15" s="10"/>
      <c r="D15" s="10"/>
      <c r="E15" s="10"/>
      <c r="F15" s="10"/>
      <c r="G15" s="10"/>
      <c r="H15" s="11">
        <v>0</v>
      </c>
      <c r="I15" s="33">
        <v>430000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f t="shared" si="0"/>
        <v>430000</v>
      </c>
      <c r="AF15" s="34">
        <f t="shared" si="1"/>
        <v>0</v>
      </c>
      <c r="AG15" s="11">
        <v>0</v>
      </c>
      <c r="AH15" s="3"/>
    </row>
    <row r="16" spans="1:34" ht="15" outlineLevel="1">
      <c r="A16" s="12" t="s">
        <v>19</v>
      </c>
      <c r="B16" s="10" t="s">
        <v>20</v>
      </c>
      <c r="C16" s="10"/>
      <c r="D16" s="10"/>
      <c r="E16" s="10"/>
      <c r="F16" s="10"/>
      <c r="G16" s="10"/>
      <c r="H16" s="11">
        <v>0</v>
      </c>
      <c r="I16" s="33">
        <v>112520163.29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23838278.13</v>
      </c>
      <c r="Y16" s="33">
        <v>169787164.71</v>
      </c>
      <c r="Z16" s="33">
        <v>0</v>
      </c>
      <c r="AA16" s="33">
        <v>0</v>
      </c>
      <c r="AB16" s="33">
        <v>0</v>
      </c>
      <c r="AC16" s="33">
        <v>0</v>
      </c>
      <c r="AD16" s="33">
        <v>169787164.71</v>
      </c>
      <c r="AE16" s="33">
        <f t="shared" si="0"/>
        <v>88681885.16000001</v>
      </c>
      <c r="AF16" s="34">
        <f t="shared" si="1"/>
        <v>0.2118578344803964</v>
      </c>
      <c r="AG16" s="11">
        <v>0</v>
      </c>
      <c r="AH16" s="3"/>
    </row>
    <row r="17" spans="1:34" ht="27" customHeight="1">
      <c r="A17" s="8" t="s">
        <v>21</v>
      </c>
      <c r="B17" s="9" t="s">
        <v>22</v>
      </c>
      <c r="C17" s="10"/>
      <c r="D17" s="10"/>
      <c r="E17" s="10"/>
      <c r="F17" s="10"/>
      <c r="G17" s="10"/>
      <c r="H17" s="11">
        <v>0</v>
      </c>
      <c r="I17" s="31">
        <f>I18+I19</f>
        <v>17882800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f>X18+X19</f>
        <v>3512770.29</v>
      </c>
      <c r="Y17" s="31">
        <v>18097923.85</v>
      </c>
      <c r="Z17" s="31">
        <v>0</v>
      </c>
      <c r="AA17" s="31">
        <v>0</v>
      </c>
      <c r="AB17" s="31">
        <v>0</v>
      </c>
      <c r="AC17" s="31">
        <v>0</v>
      </c>
      <c r="AD17" s="31">
        <v>18097923.85</v>
      </c>
      <c r="AE17" s="31">
        <f t="shared" si="0"/>
        <v>14370029.71</v>
      </c>
      <c r="AF17" s="32">
        <f>X17/I17</f>
        <v>0.19643290144720066</v>
      </c>
      <c r="AG17" s="11">
        <v>0</v>
      </c>
      <c r="AH17" s="3"/>
    </row>
    <row r="18" spans="1:34" ht="15" outlineLevel="1">
      <c r="A18" s="12" t="s">
        <v>23</v>
      </c>
      <c r="B18" s="10" t="s">
        <v>24</v>
      </c>
      <c r="C18" s="10"/>
      <c r="D18" s="10"/>
      <c r="E18" s="10"/>
      <c r="F18" s="10"/>
      <c r="G18" s="10"/>
      <c r="H18" s="11">
        <v>0</v>
      </c>
      <c r="I18" s="33">
        <v>50000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10000</v>
      </c>
      <c r="Z18" s="33">
        <v>0</v>
      </c>
      <c r="AA18" s="33">
        <v>0</v>
      </c>
      <c r="AB18" s="33">
        <v>0</v>
      </c>
      <c r="AC18" s="33">
        <v>0</v>
      </c>
      <c r="AD18" s="33">
        <v>10000</v>
      </c>
      <c r="AE18" s="33">
        <f t="shared" si="0"/>
        <v>50000</v>
      </c>
      <c r="AF18" s="34">
        <f t="shared" si="1"/>
        <v>0</v>
      </c>
      <c r="AG18" s="11">
        <v>0</v>
      </c>
      <c r="AH18" s="3"/>
    </row>
    <row r="19" spans="1:34" ht="38.25" customHeight="1" outlineLevel="1">
      <c r="A19" s="12" t="s">
        <v>25</v>
      </c>
      <c r="B19" s="10" t="s">
        <v>26</v>
      </c>
      <c r="C19" s="10"/>
      <c r="D19" s="10"/>
      <c r="E19" s="10"/>
      <c r="F19" s="10"/>
      <c r="G19" s="10"/>
      <c r="H19" s="11">
        <v>0</v>
      </c>
      <c r="I19" s="33">
        <v>17832800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3512770.29</v>
      </c>
      <c r="Y19" s="33">
        <v>18087923.85</v>
      </c>
      <c r="Z19" s="33">
        <v>0</v>
      </c>
      <c r="AA19" s="33">
        <v>0</v>
      </c>
      <c r="AB19" s="33">
        <v>0</v>
      </c>
      <c r="AC19" s="33">
        <v>0</v>
      </c>
      <c r="AD19" s="33">
        <v>18087923.85</v>
      </c>
      <c r="AE19" s="33">
        <f t="shared" si="0"/>
        <v>14320029.71</v>
      </c>
      <c r="AF19" s="34">
        <f t="shared" si="1"/>
        <v>0.1969836643712709</v>
      </c>
      <c r="AG19" s="11">
        <v>0</v>
      </c>
      <c r="AH19" s="3"/>
    </row>
    <row r="20" spans="1:34" ht="15">
      <c r="A20" s="8" t="s">
        <v>27</v>
      </c>
      <c r="B20" s="9" t="s">
        <v>28</v>
      </c>
      <c r="C20" s="10"/>
      <c r="D20" s="10"/>
      <c r="E20" s="10"/>
      <c r="F20" s="10"/>
      <c r="G20" s="10"/>
      <c r="H20" s="11">
        <v>0</v>
      </c>
      <c r="I20" s="31">
        <f>I21+I23+I24+I25+I22</f>
        <v>212101072.95999998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f>X21+X23+X24+X25+X22</f>
        <v>312526.35</v>
      </c>
      <c r="Y20" s="31">
        <v>63374656.11</v>
      </c>
      <c r="Z20" s="31">
        <v>0</v>
      </c>
      <c r="AA20" s="31">
        <v>0</v>
      </c>
      <c r="AB20" s="31">
        <v>0</v>
      </c>
      <c r="AC20" s="31">
        <v>0</v>
      </c>
      <c r="AD20" s="31">
        <v>63374656.11</v>
      </c>
      <c r="AE20" s="31">
        <f t="shared" si="0"/>
        <v>211788546.60999998</v>
      </c>
      <c r="AF20" s="32">
        <f t="shared" si="1"/>
        <v>0.0014734784017756436</v>
      </c>
      <c r="AG20" s="11">
        <v>0</v>
      </c>
      <c r="AH20" s="3"/>
    </row>
    <row r="21" spans="1:34" ht="15" outlineLevel="1">
      <c r="A21" s="12" t="s">
        <v>29</v>
      </c>
      <c r="B21" s="10" t="s">
        <v>30</v>
      </c>
      <c r="C21" s="10"/>
      <c r="D21" s="10"/>
      <c r="E21" s="10"/>
      <c r="F21" s="10"/>
      <c r="G21" s="10"/>
      <c r="H21" s="13">
        <v>0</v>
      </c>
      <c r="I21" s="33">
        <v>2764085.88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760747.52</v>
      </c>
      <c r="Z21" s="33">
        <v>0</v>
      </c>
      <c r="AA21" s="33">
        <v>0</v>
      </c>
      <c r="AB21" s="33">
        <v>0</v>
      </c>
      <c r="AC21" s="33">
        <v>0</v>
      </c>
      <c r="AD21" s="33">
        <v>760747.52</v>
      </c>
      <c r="AE21" s="33">
        <f t="shared" si="0"/>
        <v>2764085.88</v>
      </c>
      <c r="AF21" s="34">
        <f t="shared" si="1"/>
        <v>0</v>
      </c>
      <c r="AG21" s="11">
        <v>0</v>
      </c>
      <c r="AH21" s="3"/>
    </row>
    <row r="22" spans="1:34" ht="15" outlineLevel="1">
      <c r="A22" s="12" t="s">
        <v>100</v>
      </c>
      <c r="B22" s="30" t="s">
        <v>101</v>
      </c>
      <c r="C22" s="10"/>
      <c r="D22" s="10"/>
      <c r="E22" s="10"/>
      <c r="F22" s="10"/>
      <c r="G22" s="10"/>
      <c r="H22" s="13"/>
      <c r="I22" s="33">
        <v>1960000</v>
      </c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>
        <v>0</v>
      </c>
      <c r="Y22" s="33"/>
      <c r="Z22" s="33"/>
      <c r="AA22" s="33"/>
      <c r="AB22" s="33"/>
      <c r="AC22" s="33"/>
      <c r="AD22" s="33"/>
      <c r="AE22" s="33">
        <f t="shared" si="0"/>
        <v>1960000</v>
      </c>
      <c r="AF22" s="34">
        <f t="shared" si="1"/>
        <v>0</v>
      </c>
      <c r="AG22" s="11"/>
      <c r="AH22" s="3"/>
    </row>
    <row r="23" spans="1:34" ht="15" outlineLevel="1">
      <c r="A23" s="12" t="s">
        <v>31</v>
      </c>
      <c r="B23" s="10" t="s">
        <v>32</v>
      </c>
      <c r="C23" s="10"/>
      <c r="D23" s="10"/>
      <c r="E23" s="10"/>
      <c r="F23" s="10"/>
      <c r="G23" s="10"/>
      <c r="H23" s="13">
        <v>0</v>
      </c>
      <c r="I23" s="33">
        <v>3387.08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3387.08</v>
      </c>
      <c r="Z23" s="33">
        <v>0</v>
      </c>
      <c r="AA23" s="33">
        <v>0</v>
      </c>
      <c r="AB23" s="33">
        <v>0</v>
      </c>
      <c r="AC23" s="33">
        <v>0</v>
      </c>
      <c r="AD23" s="33">
        <v>3387.08</v>
      </c>
      <c r="AE23" s="33">
        <f t="shared" si="0"/>
        <v>3387.08</v>
      </c>
      <c r="AF23" s="34">
        <f t="shared" si="1"/>
        <v>0</v>
      </c>
      <c r="AG23" s="11">
        <v>0</v>
      </c>
      <c r="AH23" s="3"/>
    </row>
    <row r="24" spans="1:34" ht="15" outlineLevel="1">
      <c r="A24" s="12" t="s">
        <v>33</v>
      </c>
      <c r="B24" s="10" t="s">
        <v>34</v>
      </c>
      <c r="C24" s="10"/>
      <c r="D24" s="10"/>
      <c r="E24" s="10"/>
      <c r="F24" s="10"/>
      <c r="G24" s="10"/>
      <c r="H24" s="13">
        <v>0</v>
      </c>
      <c r="I24" s="33">
        <v>77432600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290026.35</v>
      </c>
      <c r="Y24" s="33">
        <v>62341171.51</v>
      </c>
      <c r="Z24" s="33">
        <v>0</v>
      </c>
      <c r="AA24" s="33">
        <v>0</v>
      </c>
      <c r="AB24" s="33">
        <v>0</v>
      </c>
      <c r="AC24" s="33">
        <v>0</v>
      </c>
      <c r="AD24" s="33">
        <v>62341171.51</v>
      </c>
      <c r="AE24" s="33">
        <f t="shared" si="0"/>
        <v>77142573.65</v>
      </c>
      <c r="AF24" s="34">
        <f t="shared" si="1"/>
        <v>0.0037455328892481974</v>
      </c>
      <c r="AG24" s="11">
        <v>0</v>
      </c>
      <c r="AH24" s="3"/>
    </row>
    <row r="25" spans="1:34" ht="25.5" outlineLevel="1">
      <c r="A25" s="12" t="s">
        <v>35</v>
      </c>
      <c r="B25" s="10" t="s">
        <v>36</v>
      </c>
      <c r="C25" s="10"/>
      <c r="D25" s="10"/>
      <c r="E25" s="10"/>
      <c r="F25" s="10"/>
      <c r="G25" s="10"/>
      <c r="H25" s="13">
        <v>0</v>
      </c>
      <c r="I25" s="33">
        <v>129941000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22500</v>
      </c>
      <c r="Y25" s="33">
        <v>269350</v>
      </c>
      <c r="Z25" s="33">
        <v>0</v>
      </c>
      <c r="AA25" s="33">
        <v>0</v>
      </c>
      <c r="AB25" s="33">
        <v>0</v>
      </c>
      <c r="AC25" s="33">
        <v>0</v>
      </c>
      <c r="AD25" s="33">
        <v>269350</v>
      </c>
      <c r="AE25" s="33">
        <f t="shared" si="0"/>
        <v>129918500</v>
      </c>
      <c r="AF25" s="34">
        <f t="shared" si="1"/>
        <v>0.00017315550903871757</v>
      </c>
      <c r="AG25" s="11">
        <v>0</v>
      </c>
      <c r="AH25" s="3"/>
    </row>
    <row r="26" spans="1:34" ht="25.5">
      <c r="A26" s="8" t="s">
        <v>37</v>
      </c>
      <c r="B26" s="9" t="s">
        <v>38</v>
      </c>
      <c r="C26" s="10"/>
      <c r="D26" s="10"/>
      <c r="E26" s="10"/>
      <c r="F26" s="10"/>
      <c r="G26" s="10"/>
      <c r="H26" s="11">
        <v>0</v>
      </c>
      <c r="I26" s="31">
        <f>I27+I28+I29+I30</f>
        <v>133599959.76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f>X27+X28+X29+X30</f>
        <v>11232670.65</v>
      </c>
      <c r="Y26" s="31">
        <v>301150466.63</v>
      </c>
      <c r="Z26" s="31">
        <v>0</v>
      </c>
      <c r="AA26" s="31">
        <v>0</v>
      </c>
      <c r="AB26" s="31">
        <v>0</v>
      </c>
      <c r="AC26" s="31">
        <v>0</v>
      </c>
      <c r="AD26" s="31">
        <v>301150466.63</v>
      </c>
      <c r="AE26" s="31">
        <f t="shared" si="0"/>
        <v>122367289.11</v>
      </c>
      <c r="AF26" s="32">
        <f t="shared" si="1"/>
        <v>0.08407690144651582</v>
      </c>
      <c r="AG26" s="11">
        <v>0</v>
      </c>
      <c r="AH26" s="3"/>
    </row>
    <row r="27" spans="1:34" ht="15" outlineLevel="1">
      <c r="A27" s="12" t="s">
        <v>39</v>
      </c>
      <c r="B27" s="10" t="s">
        <v>40</v>
      </c>
      <c r="C27" s="10"/>
      <c r="D27" s="10"/>
      <c r="E27" s="10"/>
      <c r="F27" s="10"/>
      <c r="G27" s="10"/>
      <c r="H27" s="13">
        <v>0</v>
      </c>
      <c r="I27" s="33">
        <v>6973670.4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73450.65</v>
      </c>
      <c r="Y27" s="33">
        <v>26320918.21</v>
      </c>
      <c r="Z27" s="33">
        <v>0</v>
      </c>
      <c r="AA27" s="33">
        <v>0</v>
      </c>
      <c r="AB27" s="33">
        <v>0</v>
      </c>
      <c r="AC27" s="33">
        <v>0</v>
      </c>
      <c r="AD27" s="33">
        <v>26320918.21</v>
      </c>
      <c r="AE27" s="33">
        <f t="shared" si="0"/>
        <v>6900219.75</v>
      </c>
      <c r="AF27" s="34">
        <f t="shared" si="1"/>
        <v>0.010532566896192856</v>
      </c>
      <c r="AG27" s="11">
        <v>0</v>
      </c>
      <c r="AH27" s="3"/>
    </row>
    <row r="28" spans="1:34" ht="15" outlineLevel="1">
      <c r="A28" s="12" t="s">
        <v>41</v>
      </c>
      <c r="B28" s="10" t="s">
        <v>42</v>
      </c>
      <c r="C28" s="10"/>
      <c r="D28" s="10"/>
      <c r="E28" s="10"/>
      <c r="F28" s="10"/>
      <c r="G28" s="10"/>
      <c r="H28" s="13">
        <v>0</v>
      </c>
      <c r="I28" s="33">
        <v>11930137.07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150329343.41</v>
      </c>
      <c r="Z28" s="33">
        <v>0</v>
      </c>
      <c r="AA28" s="33">
        <v>0</v>
      </c>
      <c r="AB28" s="33">
        <v>0</v>
      </c>
      <c r="AC28" s="33">
        <v>0</v>
      </c>
      <c r="AD28" s="33">
        <v>150329343.41</v>
      </c>
      <c r="AE28" s="33">
        <f t="shared" si="0"/>
        <v>11930137.07</v>
      </c>
      <c r="AF28" s="34">
        <f t="shared" si="1"/>
        <v>0</v>
      </c>
      <c r="AG28" s="11">
        <v>0</v>
      </c>
      <c r="AH28" s="3"/>
    </row>
    <row r="29" spans="1:34" ht="15" outlineLevel="1">
      <c r="A29" s="12" t="s">
        <v>43</v>
      </c>
      <c r="B29" s="10" t="s">
        <v>44</v>
      </c>
      <c r="C29" s="10"/>
      <c r="D29" s="10"/>
      <c r="E29" s="10"/>
      <c r="F29" s="10"/>
      <c r="G29" s="10"/>
      <c r="H29" s="13">
        <v>0</v>
      </c>
      <c r="I29" s="33">
        <v>114694795.59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11159220</v>
      </c>
      <c r="Y29" s="33">
        <v>124499156.71</v>
      </c>
      <c r="Z29" s="33">
        <v>0</v>
      </c>
      <c r="AA29" s="33">
        <v>0</v>
      </c>
      <c r="AB29" s="33">
        <v>0</v>
      </c>
      <c r="AC29" s="33">
        <v>0</v>
      </c>
      <c r="AD29" s="33">
        <v>124499156.71</v>
      </c>
      <c r="AE29" s="33">
        <f t="shared" si="0"/>
        <v>103535575.59</v>
      </c>
      <c r="AF29" s="34">
        <f t="shared" si="1"/>
        <v>0.09729491161822995</v>
      </c>
      <c r="AG29" s="11">
        <v>0</v>
      </c>
      <c r="AH29" s="3"/>
    </row>
    <row r="30" spans="1:34" ht="25.5" outlineLevel="1">
      <c r="A30" s="12" t="s">
        <v>45</v>
      </c>
      <c r="B30" s="10" t="s">
        <v>46</v>
      </c>
      <c r="C30" s="10"/>
      <c r="D30" s="10"/>
      <c r="E30" s="10"/>
      <c r="F30" s="10"/>
      <c r="G30" s="10"/>
      <c r="H30" s="13">
        <v>0</v>
      </c>
      <c r="I30" s="33">
        <v>1356.7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1048.3</v>
      </c>
      <c r="Z30" s="33">
        <v>0</v>
      </c>
      <c r="AA30" s="33">
        <v>0</v>
      </c>
      <c r="AB30" s="33">
        <v>0</v>
      </c>
      <c r="AC30" s="33">
        <v>0</v>
      </c>
      <c r="AD30" s="33">
        <v>1048.3</v>
      </c>
      <c r="AE30" s="33">
        <f t="shared" si="0"/>
        <v>1356.7</v>
      </c>
      <c r="AF30" s="34">
        <f t="shared" si="1"/>
        <v>0</v>
      </c>
      <c r="AG30" s="11">
        <v>0</v>
      </c>
      <c r="AH30" s="3"/>
    </row>
    <row r="31" spans="1:34" ht="15">
      <c r="A31" s="8" t="s">
        <v>47</v>
      </c>
      <c r="B31" s="9" t="s">
        <v>48</v>
      </c>
      <c r="C31" s="10"/>
      <c r="D31" s="10"/>
      <c r="E31" s="10"/>
      <c r="F31" s="10"/>
      <c r="G31" s="10"/>
      <c r="H31" s="11">
        <v>0</v>
      </c>
      <c r="I31" s="31">
        <f>I32+I33+I34+I35+I36+I37</f>
        <v>951148080.3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f>X32+X33+X34+X35+X36+X37</f>
        <v>193793976.41</v>
      </c>
      <c r="Y31" s="31">
        <v>843523818.89</v>
      </c>
      <c r="Z31" s="31">
        <v>0</v>
      </c>
      <c r="AA31" s="31">
        <v>0</v>
      </c>
      <c r="AB31" s="31">
        <v>0</v>
      </c>
      <c r="AC31" s="31">
        <v>0</v>
      </c>
      <c r="AD31" s="31">
        <v>843523818.89</v>
      </c>
      <c r="AE31" s="31">
        <f t="shared" si="0"/>
        <v>757354103.89</v>
      </c>
      <c r="AF31" s="32">
        <f t="shared" si="1"/>
        <v>0.20374742947373217</v>
      </c>
      <c r="AG31" s="11">
        <v>0</v>
      </c>
      <c r="AH31" s="3"/>
    </row>
    <row r="32" spans="1:34" ht="15" outlineLevel="1">
      <c r="A32" s="12" t="s">
        <v>49</v>
      </c>
      <c r="B32" s="10" t="s">
        <v>50</v>
      </c>
      <c r="C32" s="10"/>
      <c r="D32" s="10"/>
      <c r="E32" s="10"/>
      <c r="F32" s="10"/>
      <c r="G32" s="10"/>
      <c r="H32" s="13">
        <v>0</v>
      </c>
      <c r="I32" s="33">
        <v>352720381.02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77019682.83</v>
      </c>
      <c r="Y32" s="33">
        <v>331249553.1</v>
      </c>
      <c r="Z32" s="33">
        <v>0</v>
      </c>
      <c r="AA32" s="33">
        <v>0</v>
      </c>
      <c r="AB32" s="33">
        <v>0</v>
      </c>
      <c r="AC32" s="33">
        <v>0</v>
      </c>
      <c r="AD32" s="33">
        <v>331249553.1</v>
      </c>
      <c r="AE32" s="33">
        <f t="shared" si="0"/>
        <v>275700698.19</v>
      </c>
      <c r="AF32" s="34">
        <f t="shared" si="1"/>
        <v>0.21835903728407693</v>
      </c>
      <c r="AG32" s="11">
        <v>0</v>
      </c>
      <c r="AH32" s="3"/>
    </row>
    <row r="33" spans="1:34" ht="15" outlineLevel="1">
      <c r="A33" s="12" t="s">
        <v>51</v>
      </c>
      <c r="B33" s="10" t="s">
        <v>52</v>
      </c>
      <c r="C33" s="10"/>
      <c r="D33" s="10"/>
      <c r="E33" s="10"/>
      <c r="F33" s="10"/>
      <c r="G33" s="10"/>
      <c r="H33" s="13">
        <v>0</v>
      </c>
      <c r="I33" s="33">
        <v>456280311.77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89828541.32</v>
      </c>
      <c r="Y33" s="33">
        <v>409265592.59</v>
      </c>
      <c r="Z33" s="33">
        <v>0</v>
      </c>
      <c r="AA33" s="33">
        <v>0</v>
      </c>
      <c r="AB33" s="33">
        <v>0</v>
      </c>
      <c r="AC33" s="33">
        <v>0</v>
      </c>
      <c r="AD33" s="33">
        <v>409265592.59</v>
      </c>
      <c r="AE33" s="33">
        <f t="shared" si="0"/>
        <v>366451770.45</v>
      </c>
      <c r="AF33" s="34">
        <f t="shared" si="1"/>
        <v>0.19687139462918668</v>
      </c>
      <c r="AG33" s="11">
        <v>0</v>
      </c>
      <c r="AH33" s="3"/>
    </row>
    <row r="34" spans="1:34" ht="15" outlineLevel="1">
      <c r="A34" s="12" t="s">
        <v>53</v>
      </c>
      <c r="B34" s="10" t="s">
        <v>54</v>
      </c>
      <c r="C34" s="10"/>
      <c r="D34" s="10"/>
      <c r="E34" s="10"/>
      <c r="F34" s="10"/>
      <c r="G34" s="10"/>
      <c r="H34" s="13">
        <v>0</v>
      </c>
      <c r="I34" s="33">
        <v>92799224.67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19588323.65</v>
      </c>
      <c r="Y34" s="33">
        <v>91284548.52</v>
      </c>
      <c r="Z34" s="33">
        <v>0</v>
      </c>
      <c r="AA34" s="33">
        <v>0</v>
      </c>
      <c r="AB34" s="33">
        <v>0</v>
      </c>
      <c r="AC34" s="33">
        <v>0</v>
      </c>
      <c r="AD34" s="33">
        <v>91284548.52</v>
      </c>
      <c r="AE34" s="33">
        <f t="shared" si="0"/>
        <v>73210901.02000001</v>
      </c>
      <c r="AF34" s="34">
        <f t="shared" si="1"/>
        <v>0.21108283737991707</v>
      </c>
      <c r="AG34" s="11">
        <v>0</v>
      </c>
      <c r="AH34" s="3"/>
    </row>
    <row r="35" spans="1:34" ht="25.5" outlineLevel="1">
      <c r="A35" s="12" t="s">
        <v>55</v>
      </c>
      <c r="B35" s="10" t="s">
        <v>56</v>
      </c>
      <c r="C35" s="10"/>
      <c r="D35" s="10"/>
      <c r="E35" s="10"/>
      <c r="F35" s="10"/>
      <c r="G35" s="10"/>
      <c r="H35" s="13">
        <v>0</v>
      </c>
      <c r="I35" s="33">
        <v>760700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34500</v>
      </c>
      <c r="Y35" s="33">
        <v>295877</v>
      </c>
      <c r="Z35" s="33">
        <v>0</v>
      </c>
      <c r="AA35" s="33">
        <v>0</v>
      </c>
      <c r="AB35" s="33">
        <v>0</v>
      </c>
      <c r="AC35" s="33">
        <v>0</v>
      </c>
      <c r="AD35" s="33">
        <v>295877</v>
      </c>
      <c r="AE35" s="33">
        <f t="shared" si="0"/>
        <v>726200</v>
      </c>
      <c r="AF35" s="34">
        <f t="shared" si="1"/>
        <v>0.045352964374917835</v>
      </c>
      <c r="AG35" s="11">
        <v>0</v>
      </c>
      <c r="AH35" s="3"/>
    </row>
    <row r="36" spans="1:34" ht="15" outlineLevel="1">
      <c r="A36" s="12" t="s">
        <v>57</v>
      </c>
      <c r="B36" s="10" t="s">
        <v>58</v>
      </c>
      <c r="C36" s="10"/>
      <c r="D36" s="10"/>
      <c r="E36" s="10"/>
      <c r="F36" s="10"/>
      <c r="G36" s="10"/>
      <c r="H36" s="13">
        <v>0</v>
      </c>
      <c r="I36" s="33">
        <v>9285357.5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61000</v>
      </c>
      <c r="Y36" s="33">
        <v>6533331.63</v>
      </c>
      <c r="Z36" s="33">
        <v>0</v>
      </c>
      <c r="AA36" s="33">
        <v>0</v>
      </c>
      <c r="AB36" s="33">
        <v>0</v>
      </c>
      <c r="AC36" s="33">
        <v>0</v>
      </c>
      <c r="AD36" s="33">
        <v>6533331.63</v>
      </c>
      <c r="AE36" s="33">
        <f t="shared" si="0"/>
        <v>9224357.5</v>
      </c>
      <c r="AF36" s="34">
        <f t="shared" si="1"/>
        <v>0.006569483188988684</v>
      </c>
      <c r="AG36" s="11">
        <v>0</v>
      </c>
      <c r="AH36" s="3"/>
    </row>
    <row r="37" spans="1:34" ht="15" outlineLevel="1">
      <c r="A37" s="12" t="s">
        <v>59</v>
      </c>
      <c r="B37" s="10" t="s">
        <v>60</v>
      </c>
      <c r="C37" s="10"/>
      <c r="D37" s="10"/>
      <c r="E37" s="10"/>
      <c r="F37" s="10"/>
      <c r="G37" s="10"/>
      <c r="H37" s="13">
        <v>0</v>
      </c>
      <c r="I37" s="33">
        <v>39302105.34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7261928.61</v>
      </c>
      <c r="Y37" s="33">
        <v>4894916.05</v>
      </c>
      <c r="Z37" s="33">
        <v>0</v>
      </c>
      <c r="AA37" s="33">
        <v>0</v>
      </c>
      <c r="AB37" s="33">
        <v>0</v>
      </c>
      <c r="AC37" s="33">
        <v>0</v>
      </c>
      <c r="AD37" s="33">
        <v>4894916.05</v>
      </c>
      <c r="AE37" s="33">
        <f t="shared" si="0"/>
        <v>32040176.730000004</v>
      </c>
      <c r="AF37" s="34">
        <f t="shared" si="1"/>
        <v>0.18477200005387803</v>
      </c>
      <c r="AG37" s="11">
        <v>0</v>
      </c>
      <c r="AH37" s="3"/>
    </row>
    <row r="38" spans="1:34" ht="15">
      <c r="A38" s="8" t="s">
        <v>61</v>
      </c>
      <c r="B38" s="9" t="s">
        <v>62</v>
      </c>
      <c r="C38" s="10"/>
      <c r="D38" s="10"/>
      <c r="E38" s="10"/>
      <c r="F38" s="10"/>
      <c r="G38" s="10"/>
      <c r="H38" s="11">
        <v>0</v>
      </c>
      <c r="I38" s="31">
        <f>I39+I40</f>
        <v>173669490.45000002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f>X39+X40</f>
        <v>15841381.299999999</v>
      </c>
      <c r="Y38" s="31">
        <v>58034671.44</v>
      </c>
      <c r="Z38" s="31">
        <v>0</v>
      </c>
      <c r="AA38" s="31">
        <v>0</v>
      </c>
      <c r="AB38" s="31">
        <v>0</v>
      </c>
      <c r="AC38" s="31">
        <v>0</v>
      </c>
      <c r="AD38" s="31">
        <v>58034671.44</v>
      </c>
      <c r="AE38" s="31">
        <f t="shared" si="0"/>
        <v>157828109.15</v>
      </c>
      <c r="AF38" s="32">
        <f t="shared" si="1"/>
        <v>0.09121568364686819</v>
      </c>
      <c r="AG38" s="11">
        <v>0</v>
      </c>
      <c r="AH38" s="3"/>
    </row>
    <row r="39" spans="1:34" ht="15" outlineLevel="1">
      <c r="A39" s="12" t="s">
        <v>63</v>
      </c>
      <c r="B39" s="10" t="s">
        <v>64</v>
      </c>
      <c r="C39" s="10"/>
      <c r="D39" s="10"/>
      <c r="E39" s="10"/>
      <c r="F39" s="10"/>
      <c r="G39" s="10"/>
      <c r="H39" s="13">
        <v>0</v>
      </c>
      <c r="I39" s="33">
        <v>148270051.05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10021072.45</v>
      </c>
      <c r="Y39" s="33">
        <v>54271252.78</v>
      </c>
      <c r="Z39" s="33">
        <v>0</v>
      </c>
      <c r="AA39" s="33">
        <v>0</v>
      </c>
      <c r="AB39" s="33">
        <v>0</v>
      </c>
      <c r="AC39" s="33">
        <v>0</v>
      </c>
      <c r="AD39" s="33">
        <v>54271252.78</v>
      </c>
      <c r="AE39" s="33">
        <f t="shared" si="0"/>
        <v>138248978.60000002</v>
      </c>
      <c r="AF39" s="34">
        <f t="shared" si="1"/>
        <v>0.0675866257483156</v>
      </c>
      <c r="AG39" s="11">
        <v>0</v>
      </c>
      <c r="AH39" s="3"/>
    </row>
    <row r="40" spans="1:34" ht="25.5" outlineLevel="1">
      <c r="A40" s="12" t="s">
        <v>65</v>
      </c>
      <c r="B40" s="10" t="s">
        <v>66</v>
      </c>
      <c r="C40" s="10"/>
      <c r="D40" s="10"/>
      <c r="E40" s="10"/>
      <c r="F40" s="10"/>
      <c r="G40" s="10"/>
      <c r="H40" s="13">
        <v>0</v>
      </c>
      <c r="I40" s="33">
        <v>25399439.4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5820308.85</v>
      </c>
      <c r="Y40" s="33">
        <v>3763418.66</v>
      </c>
      <c r="Z40" s="33">
        <v>0</v>
      </c>
      <c r="AA40" s="33">
        <v>0</v>
      </c>
      <c r="AB40" s="33">
        <v>0</v>
      </c>
      <c r="AC40" s="33">
        <v>0</v>
      </c>
      <c r="AD40" s="33">
        <v>3763418.66</v>
      </c>
      <c r="AE40" s="33">
        <f t="shared" si="0"/>
        <v>19579130.549999997</v>
      </c>
      <c r="AF40" s="34">
        <f t="shared" si="1"/>
        <v>0.22915107527924417</v>
      </c>
      <c r="AG40" s="11">
        <v>0</v>
      </c>
      <c r="AH40" s="3"/>
    </row>
    <row r="41" spans="1:34" ht="15">
      <c r="A41" s="8" t="s">
        <v>67</v>
      </c>
      <c r="B41" s="9" t="s">
        <v>68</v>
      </c>
      <c r="C41" s="10"/>
      <c r="D41" s="10"/>
      <c r="E41" s="10"/>
      <c r="F41" s="10"/>
      <c r="G41" s="10"/>
      <c r="H41" s="11">
        <v>0</v>
      </c>
      <c r="I41" s="31">
        <f>I42+I43+I44+I45</f>
        <v>102774735.08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f>X42+X43+X44+X45</f>
        <v>12099658.75</v>
      </c>
      <c r="Y41" s="31">
        <v>105268397.92</v>
      </c>
      <c r="Z41" s="31">
        <v>0</v>
      </c>
      <c r="AA41" s="31">
        <v>0</v>
      </c>
      <c r="AB41" s="31">
        <v>0</v>
      </c>
      <c r="AC41" s="31">
        <v>0</v>
      </c>
      <c r="AD41" s="31">
        <v>105268397.92</v>
      </c>
      <c r="AE41" s="31">
        <f t="shared" si="0"/>
        <v>90675076.33</v>
      </c>
      <c r="AF41" s="32">
        <f t="shared" si="1"/>
        <v>0.11772989480908522</v>
      </c>
      <c r="AG41" s="11">
        <v>0</v>
      </c>
      <c r="AH41" s="3"/>
    </row>
    <row r="42" spans="1:34" ht="15" outlineLevel="1">
      <c r="A42" s="12" t="s">
        <v>69</v>
      </c>
      <c r="B42" s="10" t="s">
        <v>70</v>
      </c>
      <c r="C42" s="10"/>
      <c r="D42" s="10"/>
      <c r="E42" s="10"/>
      <c r="F42" s="10"/>
      <c r="G42" s="10"/>
      <c r="H42" s="13">
        <v>0</v>
      </c>
      <c r="I42" s="33">
        <v>3400000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804805.64</v>
      </c>
      <c r="Y42" s="33">
        <v>3421090.28</v>
      </c>
      <c r="Z42" s="33">
        <v>0</v>
      </c>
      <c r="AA42" s="33">
        <v>0</v>
      </c>
      <c r="AB42" s="33">
        <v>0</v>
      </c>
      <c r="AC42" s="33">
        <v>0</v>
      </c>
      <c r="AD42" s="33">
        <v>3421090.28</v>
      </c>
      <c r="AE42" s="33">
        <f t="shared" si="0"/>
        <v>2595194.36</v>
      </c>
      <c r="AF42" s="34">
        <f t="shared" si="1"/>
        <v>0.23670754117647058</v>
      </c>
      <c r="AG42" s="11">
        <v>0</v>
      </c>
      <c r="AH42" s="3"/>
    </row>
    <row r="43" spans="1:34" ht="15" outlineLevel="1">
      <c r="A43" s="12" t="s">
        <v>71</v>
      </c>
      <c r="B43" s="10" t="s">
        <v>72</v>
      </c>
      <c r="C43" s="10"/>
      <c r="D43" s="10"/>
      <c r="E43" s="10"/>
      <c r="F43" s="10"/>
      <c r="G43" s="10"/>
      <c r="H43" s="13">
        <v>0</v>
      </c>
      <c r="I43" s="33">
        <v>7595275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1126946.29</v>
      </c>
      <c r="Y43" s="33">
        <v>10076750</v>
      </c>
      <c r="Z43" s="33">
        <v>0</v>
      </c>
      <c r="AA43" s="33">
        <v>0</v>
      </c>
      <c r="AB43" s="33">
        <v>0</v>
      </c>
      <c r="AC43" s="33">
        <v>0</v>
      </c>
      <c r="AD43" s="33">
        <v>10076750</v>
      </c>
      <c r="AE43" s="33">
        <f t="shared" si="0"/>
        <v>6468328.71</v>
      </c>
      <c r="AF43" s="34">
        <f t="shared" si="1"/>
        <v>0.148374652662346</v>
      </c>
      <c r="AG43" s="11">
        <v>0</v>
      </c>
      <c r="AH43" s="3"/>
    </row>
    <row r="44" spans="1:34" ht="15" outlineLevel="1">
      <c r="A44" s="12" t="s">
        <v>73</v>
      </c>
      <c r="B44" s="10" t="s">
        <v>74</v>
      </c>
      <c r="C44" s="10"/>
      <c r="D44" s="10"/>
      <c r="E44" s="10"/>
      <c r="F44" s="10"/>
      <c r="G44" s="10"/>
      <c r="H44" s="13">
        <v>0</v>
      </c>
      <c r="I44" s="33">
        <v>91229460.08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10104696.05</v>
      </c>
      <c r="Y44" s="33">
        <v>91220558.69</v>
      </c>
      <c r="Z44" s="33">
        <v>0</v>
      </c>
      <c r="AA44" s="33">
        <v>0</v>
      </c>
      <c r="AB44" s="33">
        <v>0</v>
      </c>
      <c r="AC44" s="33">
        <v>0</v>
      </c>
      <c r="AD44" s="33">
        <v>91220558.69</v>
      </c>
      <c r="AE44" s="33">
        <f t="shared" si="0"/>
        <v>81124764.03</v>
      </c>
      <c r="AF44" s="34">
        <f t="shared" si="1"/>
        <v>0.11076132689088694</v>
      </c>
      <c r="AG44" s="11">
        <v>0</v>
      </c>
      <c r="AH44" s="3"/>
    </row>
    <row r="45" spans="1:34" ht="25.5" outlineLevel="1">
      <c r="A45" s="12" t="s">
        <v>75</v>
      </c>
      <c r="B45" s="10" t="s">
        <v>76</v>
      </c>
      <c r="C45" s="10"/>
      <c r="D45" s="10"/>
      <c r="E45" s="10"/>
      <c r="F45" s="10"/>
      <c r="G45" s="10"/>
      <c r="H45" s="13">
        <v>0</v>
      </c>
      <c r="I45" s="33">
        <v>550000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63210.77</v>
      </c>
      <c r="Y45" s="33">
        <v>549998.95</v>
      </c>
      <c r="Z45" s="33">
        <v>0</v>
      </c>
      <c r="AA45" s="33">
        <v>0</v>
      </c>
      <c r="AB45" s="33">
        <v>0</v>
      </c>
      <c r="AC45" s="33">
        <v>0</v>
      </c>
      <c r="AD45" s="33">
        <v>549998.95</v>
      </c>
      <c r="AE45" s="33">
        <f t="shared" si="0"/>
        <v>486789.23</v>
      </c>
      <c r="AF45" s="34">
        <f t="shared" si="1"/>
        <v>0.11492867272727272</v>
      </c>
      <c r="AG45" s="11">
        <v>0</v>
      </c>
      <c r="AH45" s="3"/>
    </row>
    <row r="46" spans="1:34" ht="15">
      <c r="A46" s="8" t="s">
        <v>77</v>
      </c>
      <c r="B46" s="9" t="s">
        <v>78</v>
      </c>
      <c r="C46" s="10"/>
      <c r="D46" s="10"/>
      <c r="E46" s="10"/>
      <c r="F46" s="10"/>
      <c r="G46" s="10"/>
      <c r="H46" s="11">
        <v>0</v>
      </c>
      <c r="I46" s="31">
        <f>I47+I48+I49</f>
        <v>102003246.35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f>X47+X48+X49</f>
        <v>28850941.39</v>
      </c>
      <c r="Y46" s="31">
        <v>85122725.79</v>
      </c>
      <c r="Z46" s="31">
        <v>0</v>
      </c>
      <c r="AA46" s="31">
        <v>0</v>
      </c>
      <c r="AB46" s="31">
        <v>0</v>
      </c>
      <c r="AC46" s="31">
        <v>0</v>
      </c>
      <c r="AD46" s="31">
        <v>85122725.79</v>
      </c>
      <c r="AE46" s="31">
        <f t="shared" si="0"/>
        <v>73152304.96</v>
      </c>
      <c r="AF46" s="32">
        <f t="shared" si="1"/>
        <v>0.28284336452395664</v>
      </c>
      <c r="AG46" s="11">
        <v>0</v>
      </c>
      <c r="AH46" s="3"/>
    </row>
    <row r="47" spans="1:34" ht="15" outlineLevel="1">
      <c r="A47" s="12" t="s">
        <v>79</v>
      </c>
      <c r="B47" s="10" t="s">
        <v>80</v>
      </c>
      <c r="C47" s="10"/>
      <c r="D47" s="10"/>
      <c r="E47" s="10"/>
      <c r="F47" s="10"/>
      <c r="G47" s="10"/>
      <c r="H47" s="13">
        <v>0</v>
      </c>
      <c r="I47" s="33">
        <v>90800854.36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26309229.29</v>
      </c>
      <c r="Y47" s="33">
        <v>77054237.5</v>
      </c>
      <c r="Z47" s="33">
        <v>0</v>
      </c>
      <c r="AA47" s="33">
        <v>0</v>
      </c>
      <c r="AB47" s="33">
        <v>0</v>
      </c>
      <c r="AC47" s="33">
        <v>0</v>
      </c>
      <c r="AD47" s="33">
        <v>77054237.5</v>
      </c>
      <c r="AE47" s="33">
        <f t="shared" si="0"/>
        <v>64491625.07</v>
      </c>
      <c r="AF47" s="34">
        <f t="shared" si="1"/>
        <v>0.2897464949579798</v>
      </c>
      <c r="AG47" s="11">
        <v>0</v>
      </c>
      <c r="AH47" s="3"/>
    </row>
    <row r="48" spans="1:34" ht="15" outlineLevel="1">
      <c r="A48" s="12" t="s">
        <v>81</v>
      </c>
      <c r="B48" s="10" t="s">
        <v>82</v>
      </c>
      <c r="C48" s="10"/>
      <c r="D48" s="10"/>
      <c r="E48" s="10"/>
      <c r="F48" s="10"/>
      <c r="G48" s="10"/>
      <c r="H48" s="1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4436138.55</v>
      </c>
      <c r="Z48" s="33">
        <v>0</v>
      </c>
      <c r="AA48" s="33">
        <v>0</v>
      </c>
      <c r="AB48" s="33">
        <v>0</v>
      </c>
      <c r="AC48" s="33">
        <v>0</v>
      </c>
      <c r="AD48" s="33">
        <v>4436138.55</v>
      </c>
      <c r="AE48" s="33">
        <f t="shared" si="0"/>
        <v>0</v>
      </c>
      <c r="AF48" s="34">
        <v>0</v>
      </c>
      <c r="AG48" s="11">
        <v>0</v>
      </c>
      <c r="AH48" s="3"/>
    </row>
    <row r="49" spans="1:34" ht="25.5" outlineLevel="1">
      <c r="A49" s="12" t="s">
        <v>83</v>
      </c>
      <c r="B49" s="10" t="s">
        <v>84</v>
      </c>
      <c r="C49" s="10"/>
      <c r="D49" s="10"/>
      <c r="E49" s="10"/>
      <c r="F49" s="10"/>
      <c r="G49" s="10"/>
      <c r="H49" s="13">
        <v>0</v>
      </c>
      <c r="I49" s="33">
        <v>11202391.99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2541712.1</v>
      </c>
      <c r="Y49" s="33">
        <v>3632349.74</v>
      </c>
      <c r="Z49" s="33">
        <v>0</v>
      </c>
      <c r="AA49" s="33">
        <v>0</v>
      </c>
      <c r="AB49" s="33">
        <v>0</v>
      </c>
      <c r="AC49" s="33">
        <v>0</v>
      </c>
      <c r="AD49" s="33">
        <v>3632349.74</v>
      </c>
      <c r="AE49" s="33">
        <f t="shared" si="0"/>
        <v>8660679.89</v>
      </c>
      <c r="AF49" s="34">
        <f t="shared" si="1"/>
        <v>0.22689012331195885</v>
      </c>
      <c r="AG49" s="11">
        <v>0</v>
      </c>
      <c r="AH49" s="3"/>
    </row>
    <row r="50" spans="1:34" ht="15">
      <c r="A50" s="8" t="s">
        <v>85</v>
      </c>
      <c r="B50" s="9" t="s">
        <v>86</v>
      </c>
      <c r="C50" s="10"/>
      <c r="D50" s="10"/>
      <c r="E50" s="10"/>
      <c r="F50" s="10"/>
      <c r="G50" s="10"/>
      <c r="H50" s="11">
        <v>0</v>
      </c>
      <c r="I50" s="31">
        <f>I51</f>
        <v>3407200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f>X51</f>
        <v>686485</v>
      </c>
      <c r="Y50" s="31">
        <v>3433743.26</v>
      </c>
      <c r="Z50" s="31">
        <v>0</v>
      </c>
      <c r="AA50" s="31">
        <v>0</v>
      </c>
      <c r="AB50" s="31">
        <v>0</v>
      </c>
      <c r="AC50" s="31">
        <v>0</v>
      </c>
      <c r="AD50" s="31">
        <v>3433743.26</v>
      </c>
      <c r="AE50" s="31">
        <f t="shared" si="0"/>
        <v>2720715</v>
      </c>
      <c r="AF50" s="32">
        <f t="shared" si="1"/>
        <v>0.201480687954919</v>
      </c>
      <c r="AG50" s="11">
        <v>0</v>
      </c>
      <c r="AH50" s="3"/>
    </row>
    <row r="51" spans="1:34" ht="15" outlineLevel="1">
      <c r="A51" s="12" t="s">
        <v>87</v>
      </c>
      <c r="B51" s="10" t="s">
        <v>88</v>
      </c>
      <c r="C51" s="10"/>
      <c r="D51" s="10"/>
      <c r="E51" s="10"/>
      <c r="F51" s="10"/>
      <c r="G51" s="10"/>
      <c r="H51" s="13">
        <v>0</v>
      </c>
      <c r="I51" s="33">
        <v>3407200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686485</v>
      </c>
      <c r="Y51" s="33">
        <v>3433743.26</v>
      </c>
      <c r="Z51" s="33">
        <v>0</v>
      </c>
      <c r="AA51" s="33">
        <v>0</v>
      </c>
      <c r="AB51" s="33">
        <v>0</v>
      </c>
      <c r="AC51" s="33">
        <v>0</v>
      </c>
      <c r="AD51" s="33">
        <v>3433743.26</v>
      </c>
      <c r="AE51" s="33">
        <f t="shared" si="0"/>
        <v>2720715</v>
      </c>
      <c r="AF51" s="32">
        <f t="shared" si="1"/>
        <v>0.201480687954919</v>
      </c>
      <c r="AG51" s="11">
        <v>0</v>
      </c>
      <c r="AH51" s="3"/>
    </row>
    <row r="52" spans="1:34" ht="38.25">
      <c r="A52" s="8" t="s">
        <v>89</v>
      </c>
      <c r="B52" s="9" t="s">
        <v>90</v>
      </c>
      <c r="C52" s="9"/>
      <c r="D52" s="9"/>
      <c r="E52" s="9"/>
      <c r="F52" s="9"/>
      <c r="G52" s="9"/>
      <c r="H52" s="11">
        <v>0</v>
      </c>
      <c r="I52" s="31">
        <f>I53</f>
        <v>13878977.63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f>X53</f>
        <v>2577864.7</v>
      </c>
      <c r="Y52" s="31">
        <v>1283973.6</v>
      </c>
      <c r="Z52" s="31">
        <v>0</v>
      </c>
      <c r="AA52" s="31">
        <v>0</v>
      </c>
      <c r="AB52" s="31">
        <v>0</v>
      </c>
      <c r="AC52" s="31">
        <v>0</v>
      </c>
      <c r="AD52" s="31">
        <v>1283973.6</v>
      </c>
      <c r="AE52" s="31">
        <f t="shared" si="0"/>
        <v>11301112.93</v>
      </c>
      <c r="AF52" s="32">
        <f t="shared" si="1"/>
        <v>0.1857388035865002</v>
      </c>
      <c r="AG52" s="11">
        <v>0</v>
      </c>
      <c r="AH52" s="3"/>
    </row>
    <row r="53" spans="1:34" ht="25.5" outlineLevel="1">
      <c r="A53" s="12" t="s">
        <v>91</v>
      </c>
      <c r="B53" s="10" t="s">
        <v>92</v>
      </c>
      <c r="C53" s="10"/>
      <c r="D53" s="10"/>
      <c r="E53" s="10"/>
      <c r="F53" s="10"/>
      <c r="G53" s="10"/>
      <c r="H53" s="13">
        <v>0</v>
      </c>
      <c r="I53" s="33">
        <v>13878977.63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2577864.7</v>
      </c>
      <c r="Y53" s="33">
        <v>1283973.6</v>
      </c>
      <c r="Z53" s="33">
        <v>0</v>
      </c>
      <c r="AA53" s="33">
        <v>0</v>
      </c>
      <c r="AB53" s="33">
        <v>0</v>
      </c>
      <c r="AC53" s="33">
        <v>0</v>
      </c>
      <c r="AD53" s="33">
        <v>1283973.6</v>
      </c>
      <c r="AE53" s="33">
        <f t="shared" si="0"/>
        <v>11301112.93</v>
      </c>
      <c r="AF53" s="32">
        <f t="shared" si="1"/>
        <v>0.1857388035865002</v>
      </c>
      <c r="AG53" s="11">
        <v>0</v>
      </c>
      <c r="AH53" s="3"/>
    </row>
    <row r="54" spans="1:34" ht="12.75" customHeight="1">
      <c r="A54" s="17" t="s">
        <v>93</v>
      </c>
      <c r="B54" s="18"/>
      <c r="C54" s="18"/>
      <c r="D54" s="18"/>
      <c r="E54" s="18"/>
      <c r="F54" s="18"/>
      <c r="G54" s="19"/>
      <c r="H54" s="14">
        <v>0</v>
      </c>
      <c r="I54" s="35">
        <f>I8+I17+I20+I26+I31+I38+I41+I46+I50+I52</f>
        <v>1878925834.22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f>X8+X17+X20+X26+X31+X38+X41+X46+X50+X52</f>
        <v>303005300.33</v>
      </c>
      <c r="Y54" s="35">
        <v>1695358579.66</v>
      </c>
      <c r="Z54" s="35">
        <v>0</v>
      </c>
      <c r="AA54" s="35">
        <v>0</v>
      </c>
      <c r="AB54" s="35">
        <v>0</v>
      </c>
      <c r="AC54" s="35">
        <v>0</v>
      </c>
      <c r="AD54" s="35">
        <v>1695358579.66</v>
      </c>
      <c r="AE54" s="31">
        <f t="shared" si="0"/>
        <v>1575920533.89</v>
      </c>
      <c r="AF54" s="32">
        <f t="shared" si="1"/>
        <v>0.16126517333015797</v>
      </c>
      <c r="AG54" s="14">
        <v>0</v>
      </c>
      <c r="AH54" s="3"/>
    </row>
    <row r="55" spans="1:34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 t="s">
        <v>3</v>
      </c>
      <c r="T55" s="3"/>
      <c r="U55" s="3"/>
      <c r="V55" s="3"/>
      <c r="W55" s="3"/>
      <c r="X55" s="3"/>
      <c r="Y55" s="3" t="s">
        <v>3</v>
      </c>
      <c r="Z55" s="3"/>
      <c r="AA55" s="3"/>
      <c r="AB55" s="3"/>
      <c r="AC55" s="3" t="s">
        <v>3</v>
      </c>
      <c r="AD55" s="3"/>
      <c r="AE55" s="3"/>
      <c r="AF55" s="3"/>
      <c r="AG55" s="3"/>
      <c r="AH55" s="3"/>
    </row>
    <row r="56" spans="1:34" ht="1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5"/>
      <c r="AA56" s="5"/>
      <c r="AB56" s="5"/>
      <c r="AC56" s="5"/>
      <c r="AD56" s="5"/>
      <c r="AE56" s="5"/>
      <c r="AF56" s="5"/>
      <c r="AG56" s="5"/>
      <c r="AH56" s="3"/>
    </row>
  </sheetData>
  <sheetProtection/>
  <mergeCells count="36">
    <mergeCell ref="A1:I1"/>
    <mergeCell ref="A4:AF4"/>
    <mergeCell ref="A5:AG5"/>
    <mergeCell ref="I6:I7"/>
    <mergeCell ref="H6:H7"/>
    <mergeCell ref="G6:G7"/>
    <mergeCell ref="F6:F7"/>
    <mergeCell ref="A2:AF3"/>
    <mergeCell ref="C6:C7"/>
    <mergeCell ref="D6:D7"/>
    <mergeCell ref="J6:J7"/>
    <mergeCell ref="U6:U7"/>
    <mergeCell ref="V6:V7"/>
    <mergeCell ref="W6:W7"/>
    <mergeCell ref="E6:E7"/>
    <mergeCell ref="A6:A7"/>
    <mergeCell ref="B6:B7"/>
    <mergeCell ref="K6:K7"/>
    <mergeCell ref="L6:L7"/>
    <mergeCell ref="M6:M7"/>
    <mergeCell ref="P6:P7"/>
    <mergeCell ref="Q6:Q7"/>
    <mergeCell ref="R6:R7"/>
    <mergeCell ref="T6:T7"/>
    <mergeCell ref="N6:N7"/>
    <mergeCell ref="O6:O7"/>
    <mergeCell ref="AG6:AG7"/>
    <mergeCell ref="A54:G54"/>
    <mergeCell ref="A56:Y56"/>
    <mergeCell ref="AA6:AA7"/>
    <mergeCell ref="AB6:AB7"/>
    <mergeCell ref="AD6:AD7"/>
    <mergeCell ref="AE6:AE7"/>
    <mergeCell ref="AF6:AF7"/>
    <mergeCell ref="X6:X7"/>
    <mergeCell ref="Z6:Z7"/>
  </mergeCells>
  <printOptions/>
  <pageMargins left="0.5902778" right="0.5902778" top="0.5902778" bottom="0.5902778" header="0.39375" footer="0.39375"/>
  <pageSetup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Прокопьева Людмила Ивановна</dc:creator>
  <cp:keywords/>
  <dc:description/>
  <cp:lastModifiedBy>Прокопьева Людмила Ивановна</cp:lastModifiedBy>
  <dcterms:created xsi:type="dcterms:W3CDTF">2022-01-14T04:30:14Z</dcterms:created>
  <dcterms:modified xsi:type="dcterms:W3CDTF">2022-04-13T07:19:42Z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Название отчета">
    <vt:lpwstr>ИСПОЛНЕНИЕ бюджета план и фин-е по корр.и КБК (копия Людмила)(9).xlsx</vt:lpwstr>
  </property>
  <property fmtid="{D5CDD505-2E9C-101B-9397-08002B2CF9AE}" pid="4" name="Версия клиента">
    <vt:lpwstr>21.1.34.10260 (.NET 4.7.2)</vt:lpwstr>
  </property>
  <property fmtid="{D5CDD505-2E9C-101B-9397-08002B2CF9AE}" pid="5" name="Версия базы">
    <vt:lpwstr>21.1.1422.297671528</vt:lpwstr>
  </property>
  <property fmtid="{D5CDD505-2E9C-101B-9397-08002B2CF9AE}" pid="6" name="Тип сервера">
    <vt:lpwstr>MSSQL</vt:lpwstr>
  </property>
  <property fmtid="{D5CDD505-2E9C-101B-9397-08002B2CF9AE}" pid="7" name="Сервер">
    <vt:lpwstr>GIS_GKH</vt:lpwstr>
  </property>
  <property fmtid="{D5CDD505-2E9C-101B-9397-08002B2CF9AE}" pid="8" name="База">
    <vt:lpwstr>BKS_2021</vt:lpwstr>
  </property>
  <property fmtid="{D5CDD505-2E9C-101B-9397-08002B2CF9AE}" pid="9" name="Пользователь">
    <vt:lpwstr>людмила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