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5575" windowHeight="11190" activeTab="0"/>
  </bookViews>
  <sheets>
    <sheet name="02203009820" sheetId="1" r:id="rId1"/>
  </sheets>
  <definedNames>
    <definedName name="_xlnm.Print_Titles" localSheetId="0">'02203009820'!$6:$7</definedName>
  </definedNames>
  <calcPr fullCalcOnLoad="1"/>
</workbook>
</file>

<file path=xl/sharedStrings.xml><?xml version="1.0" encoding="utf-8"?>
<sst xmlns="http://schemas.openxmlformats.org/spreadsheetml/2006/main" count="131" uniqueCount="102">
  <si>
    <t>Единица измерения: руб.</t>
  </si>
  <si>
    <t>Наименование показателя</t>
  </si>
  <si>
    <t>Разд.</t>
  </si>
  <si>
    <t/>
  </si>
  <si>
    <t>Уточненная роспись/план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</si>
  <si>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</si>
  <si>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</si>
  <si>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</si>
  <si>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</si>
  <si>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</si>
  <si>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</si>
  <si>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</si>
  <si>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</si>
  <si>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</si>
  <si>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</si>
  <si>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</si>
  <si>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</si>
  <si>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</si>
  <si>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</si>
  <si>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</si>
  <si>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</si>
  <si>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</si>
  <si>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</si>
  <si>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Гражданская оборона</t>
  </si>
  <si>
    <t>0309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</si>
  <si>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</si>
  <si>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</si>
  <si>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</si>
  <si>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</si>
  <si>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</si>
  <si>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</si>
  <si>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</si>
  <si>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</si>
  <si>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</si>
  <si>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</si>
  <si>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</si>
  <si>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</si>
  <si>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</si>
  <si>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</si>
  <si>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</si>
  <si>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</si>
  <si>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</si>
  <si>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</si>
  <si>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</si>
  <si>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</si>
  <si>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</si>
  <si>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</si>
  <si>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</si>
  <si>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</si>
  <si>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</si>
  <si>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</si>
  <si>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</si>
  <si>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</si>
  <si>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</si>
  <si>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</si>
  <si>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</si>
  <si>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</si>
  <si>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</si>
  <si>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</si>
  <si>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</si>
  <si>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</si>
  <si>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</si>
  <si>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</si>
  <si>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</si>
  <si>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</si>
  <si>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</si>
  <si>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</si>
  <si>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</si>
  <si>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</si>
  <si>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</si>
  <si>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</si>
  <si>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</si>
  <si>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</si>
  <si>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</si>
  <si>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</si>
  <si>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</si>
  <si>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</si>
  <si>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</si>
  <si>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</si>
  <si>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</si>
  <si>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</si>
  <si>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Спорт высших достижений</t>
  </si>
  <si>
    <t>1103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</si>
  <si>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</si>
  <si>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</si>
  <si>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</si>
  <si>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</si>
  <si>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</si>
  <si>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</si>
  <si>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</si>
  <si>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</si>
  <si>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</si>
  <si>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</si>
  <si>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</si>
  <si>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Исполнение</t>
  </si>
  <si>
    <t>Не исполнено</t>
  </si>
  <si>
    <t xml:space="preserve">Исполнение </t>
  </si>
  <si>
    <t>Обеспечение проведения выборов и референдумов</t>
  </si>
  <si>
    <t>0107</t>
  </si>
  <si>
    <t>Водное хозяйство</t>
  </si>
  <si>
    <t>0406</t>
  </si>
  <si>
    <t>Информация о структуре расходов бюджета городского округа на 01.07. 2022г.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</si>
</sst>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1" fontId="29" fillId="0" borderId="1">
      <alignment horizontal="center" vertical="top" shrinkToFit="1"/>
      <protection/>
    </xf>
    <xf numFmtId="0" fontId="30" fillId="0" borderId="1">
      <alignment horizontal="left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6" applyNumberFormat="1" applyProtection="1">
      <alignment wrapText="1"/>
      <protection/>
    </xf>
    <xf numFmtId="0" fontId="29" fillId="0" borderId="0" xfId="41" applyNumberFormat="1" applyProtection="1">
      <alignment/>
      <protection/>
    </xf>
    <xf numFmtId="0" fontId="31" fillId="0" borderId="0" xfId="51" applyNumberFormat="1" applyProtection="1">
      <alignment horizontal="center"/>
      <protection/>
    </xf>
    <xf numFmtId="0" fontId="29" fillId="0" borderId="0" xfId="47" applyNumberFormat="1" applyProtection="1">
      <alignment horizontal="left" wrapText="1"/>
      <protection/>
    </xf>
    <xf numFmtId="0" fontId="47" fillId="0" borderId="11" xfId="39" applyNumberFormat="1" applyFont="1" applyBorder="1" applyProtection="1">
      <alignment horizontal="center" vertical="center" wrapText="1"/>
      <protection/>
    </xf>
    <xf numFmtId="0" fontId="47" fillId="0" borderId="1" xfId="39" applyNumberFormat="1" applyFont="1" applyProtection="1">
      <alignment horizontal="center" vertical="center" wrapText="1"/>
      <protection/>
    </xf>
    <xf numFmtId="0" fontId="48" fillId="0" borderId="1" xfId="54" applyNumberFormat="1" applyFont="1" applyProtection="1">
      <alignment vertical="top" wrapText="1"/>
      <protection/>
    </xf>
    <xf numFmtId="1" fontId="48" fillId="0" borderId="1" xfId="42" applyNumberFormat="1" applyFont="1" applyProtection="1">
      <alignment horizontal="center" vertical="top" shrinkToFit="1"/>
      <protection/>
    </xf>
    <xf numFmtId="1" fontId="47" fillId="0" borderId="1" xfId="42" applyNumberFormat="1" applyFont="1" applyProtection="1">
      <alignment horizontal="center" vertical="top" shrinkToFit="1"/>
      <protection/>
    </xf>
    <xf numFmtId="4" fontId="48" fillId="22" borderId="1" xfId="55" applyNumberFormat="1" applyFont="1" applyProtection="1">
      <alignment horizontal="right" vertical="top" shrinkToFit="1"/>
      <protection/>
    </xf>
    <xf numFmtId="0" fontId="47" fillId="0" borderId="1" xfId="54" applyNumberFormat="1" applyFont="1" applyProtection="1">
      <alignment vertical="top" wrapText="1"/>
      <protection/>
    </xf>
    <xf numFmtId="4" fontId="47" fillId="22" borderId="1" xfId="55" applyNumberFormat="1" applyFont="1" applyProtection="1">
      <alignment horizontal="right" vertical="top" shrinkToFit="1"/>
      <protection/>
    </xf>
    <xf numFmtId="4" fontId="48" fillId="21" borderId="1" xfId="45" applyNumberFormat="1" applyFont="1" applyProtection="1">
      <alignment horizontal="right" vertical="top" shrinkToFit="1"/>
      <protection/>
    </xf>
    <xf numFmtId="49" fontId="47" fillId="0" borderId="1" xfId="42" applyNumberFormat="1" applyFont="1" applyProtection="1">
      <alignment horizontal="center" vertical="top" shrinkToFit="1"/>
      <protection/>
    </xf>
    <xf numFmtId="4" fontId="48" fillId="35" borderId="1" xfId="55" applyNumberFormat="1" applyFont="1" applyFill="1" applyProtection="1">
      <alignment horizontal="right" vertical="top" shrinkToFit="1"/>
      <protection/>
    </xf>
    <xf numFmtId="10" fontId="48" fillId="35" borderId="1" xfId="56" applyNumberFormat="1" applyFont="1" applyFill="1" applyProtection="1">
      <alignment horizontal="right" vertical="top" shrinkToFit="1"/>
      <protection/>
    </xf>
    <xf numFmtId="4" fontId="47" fillId="35" borderId="1" xfId="55" applyNumberFormat="1" applyFont="1" applyFill="1" applyProtection="1">
      <alignment horizontal="right" vertical="top" shrinkToFit="1"/>
      <protection/>
    </xf>
    <xf numFmtId="10" fontId="47" fillId="35" borderId="1" xfId="56" applyNumberFormat="1" applyFont="1" applyFill="1" applyProtection="1">
      <alignment horizontal="right" vertical="top" shrinkToFit="1"/>
      <protection/>
    </xf>
    <xf numFmtId="4" fontId="48" fillId="35" borderId="1" xfId="45" applyNumberFormat="1" applyFont="1" applyFill="1" applyProtection="1">
      <alignment horizontal="right" vertical="top" shrinkToFit="1"/>
      <protection/>
    </xf>
    <xf numFmtId="0" fontId="29" fillId="0" borderId="0" xfId="46" applyNumberFormat="1" applyProtection="1">
      <alignment wrapText="1"/>
      <protection/>
    </xf>
    <xf numFmtId="0" fontId="31" fillId="0" borderId="0" xfId="51" applyNumberFormat="1" applyProtection="1">
      <alignment horizontal="center"/>
      <protection/>
    </xf>
    <xf numFmtId="0" fontId="31" fillId="0" borderId="0" xfId="51">
      <alignment horizontal="center"/>
      <protection/>
    </xf>
    <xf numFmtId="0" fontId="47" fillId="0" borderId="12" xfId="52" applyNumberFormat="1" applyFont="1" applyBorder="1" applyProtection="1">
      <alignment horizontal="right"/>
      <protection/>
    </xf>
    <xf numFmtId="0" fontId="47" fillId="0" borderId="13" xfId="52" applyFont="1" applyBorder="1">
      <alignment horizontal="right"/>
      <protection/>
    </xf>
    <xf numFmtId="0" fontId="47" fillId="0" borderId="14" xfId="52" applyFont="1" applyBorder="1">
      <alignment horizontal="right"/>
      <protection/>
    </xf>
    <xf numFmtId="0" fontId="47" fillId="0" borderId="15" xfId="39" applyNumberFormat="1" applyFont="1" applyBorder="1" applyProtection="1">
      <alignment horizontal="center" vertical="center" wrapText="1"/>
      <protection/>
    </xf>
    <xf numFmtId="0" fontId="47" fillId="0" borderId="11" xfId="39" applyNumberFormat="1" applyFont="1" applyBorder="1" applyProtection="1">
      <alignment horizontal="center" vertical="center" wrapText="1"/>
      <protection/>
    </xf>
    <xf numFmtId="0" fontId="49" fillId="0" borderId="0" xfId="46" applyNumberFormat="1" applyFont="1" applyAlignment="1" applyProtection="1">
      <alignment horizontal="center" wrapText="1"/>
      <protection/>
    </xf>
    <xf numFmtId="0" fontId="47" fillId="0" borderId="1" xfId="39" applyFont="1">
      <alignment horizontal="center" vertical="center" wrapText="1"/>
      <protection/>
    </xf>
    <xf numFmtId="0" fontId="48" fillId="0" borderId="16" xfId="43" applyNumberFormat="1" applyFont="1" applyBorder="1" applyProtection="1">
      <alignment horizontal="left"/>
      <protection/>
    </xf>
    <xf numFmtId="0" fontId="48" fillId="0" borderId="17" xfId="43" applyNumberFormat="1" applyFont="1" applyBorder="1" applyProtection="1">
      <alignment horizontal="left"/>
      <protection/>
    </xf>
    <xf numFmtId="0" fontId="48" fillId="0" borderId="18" xfId="43" applyNumberFormat="1" applyFont="1" applyBorder="1" applyProtection="1">
      <alignment horizontal="left"/>
      <protection/>
    </xf>
    <xf numFmtId="0" fontId="29" fillId="0" borderId="0" xfId="47" applyNumberFormat="1" applyProtection="1">
      <alignment horizontal="left" wrapText="1"/>
      <protection/>
    </xf>
    <xf numFmtId="0" fontId="29" fillId="0" borderId="0" xfId="47">
      <alignment horizontal="left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tabSelected="1" zoomScaleSheetLayoutView="100" workbookViewId="0" topLeftCell="A1">
      <pane ySplit="7" topLeftCell="A36" activePane="bottomLeft" state="frozen"/>
      <selection pane="topLeft" activeCell="A1" sqref="A1"/>
      <selection pane="bottomLeft" activeCell="X54" sqref="X54"/>
    </sheetView>
  </sheetViews>
  <sheetFormatPr defaultColWidth="9.140625" defaultRowHeight="15" outlineLevelRow="1"/>
  <cols>
    <col min="1" max="1" width="40.00390625" style="1" customWidth="1"/>
    <col min="2" max="2" width="7.7109375" style="1" customWidth="1"/>
    <col min="3" max="8" width="9.140625" style="1" hidden="1" customWidth="1"/>
    <col min="9" max="9" width="14.7109375" style="1" customWidth="1"/>
    <col min="10" max="23" width="9.140625" style="1" hidden="1" customWidth="1"/>
    <col min="24" max="24" width="16.8515625" style="1" customWidth="1"/>
    <col min="25" max="30" width="9.140625" style="1" hidden="1" customWidth="1"/>
    <col min="31" max="31" width="14.7109375" style="1" customWidth="1"/>
    <col min="32" max="32" width="10.57421875" style="1" customWidth="1"/>
    <col min="33" max="33" width="9.140625" style="1" hidden="1" customWidth="1"/>
    <col min="34" max="34" width="9.140625" style="1" customWidth="1"/>
    <col min="35" max="16384" width="9.140625" style="1" customWidth="1"/>
  </cols>
  <sheetData>
    <row r="1" spans="1:34" ht="15">
      <c r="A1" s="21"/>
      <c r="B1" s="21"/>
      <c r="C1" s="21"/>
      <c r="D1" s="21"/>
      <c r="E1" s="21"/>
      <c r="F1" s="21"/>
      <c r="G1" s="21"/>
      <c r="H1" s="21"/>
      <c r="I1" s="2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5.5" customHeight="1">
      <c r="A2" s="29" t="s">
        <v>101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"/>
      <c r="AH2" s="3"/>
    </row>
    <row r="3" spans="1:34" ht="30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4"/>
      <c r="AH3" s="3"/>
    </row>
    <row r="4" spans="1:34" ht="15.7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3"/>
    </row>
    <row r="5" spans="1:34" ht="12.75" customHeight="1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6"/>
      <c r="AH5" s="3"/>
    </row>
    <row r="6" spans="1:34" ht="38.25" customHeight="1">
      <c r="A6" s="27" t="s">
        <v>1</v>
      </c>
      <c r="B6" s="27" t="s">
        <v>2</v>
      </c>
      <c r="C6" s="27" t="s">
        <v>3</v>
      </c>
      <c r="D6" s="27" t="s">
        <v>3</v>
      </c>
      <c r="E6" s="27" t="s">
        <v>3</v>
      </c>
      <c r="F6" s="27" t="s">
        <v>3</v>
      </c>
      <c r="G6" s="27" t="s">
        <v>3</v>
      </c>
      <c r="H6" s="27" t="s">
        <v>3</v>
      </c>
      <c r="I6" s="27" t="s">
        <v>4</v>
      </c>
      <c r="J6" s="28" t="s">
        <v>3</v>
      </c>
      <c r="K6" s="28" t="s">
        <v>3</v>
      </c>
      <c r="L6" s="28" t="s">
        <v>3</v>
      </c>
      <c r="M6" s="28" t="s">
        <v>3</v>
      </c>
      <c r="N6" s="28" t="s">
        <v>3</v>
      </c>
      <c r="O6" s="28" t="s">
        <v>3</v>
      </c>
      <c r="P6" s="28" t="s">
        <v>3</v>
      </c>
      <c r="Q6" s="28" t="s">
        <v>3</v>
      </c>
      <c r="R6" s="28" t="s">
        <v>3</v>
      </c>
      <c r="S6" s="6" t="s">
        <v>3</v>
      </c>
      <c r="T6" s="28" t="s">
        <v>3</v>
      </c>
      <c r="U6" s="28" t="s">
        <v>3</v>
      </c>
      <c r="V6" s="28" t="s">
        <v>3</v>
      </c>
      <c r="W6" s="28" t="s">
        <v>3</v>
      </c>
      <c r="X6" s="28" t="s">
        <v>94</v>
      </c>
      <c r="Y6" s="6" t="s">
        <v>3</v>
      </c>
      <c r="Z6" s="28" t="s">
        <v>3</v>
      </c>
      <c r="AA6" s="28" t="s">
        <v>3</v>
      </c>
      <c r="AB6" s="28" t="s">
        <v>3</v>
      </c>
      <c r="AC6" s="6" t="s">
        <v>3</v>
      </c>
      <c r="AD6" s="28" t="s">
        <v>3</v>
      </c>
      <c r="AE6" s="28" t="s">
        <v>95</v>
      </c>
      <c r="AF6" s="28" t="s">
        <v>96</v>
      </c>
      <c r="AG6" s="28" t="s">
        <v>3</v>
      </c>
      <c r="AH6" s="3"/>
    </row>
    <row r="7" spans="1:34" ht="15">
      <c r="A7" s="28"/>
      <c r="B7" s="28"/>
      <c r="C7" s="28"/>
      <c r="D7" s="28"/>
      <c r="E7" s="28"/>
      <c r="F7" s="28"/>
      <c r="G7" s="28"/>
      <c r="H7" s="28"/>
      <c r="I7" s="28"/>
      <c r="J7" s="30"/>
      <c r="K7" s="30"/>
      <c r="L7" s="30"/>
      <c r="M7" s="30"/>
      <c r="N7" s="30"/>
      <c r="O7" s="30"/>
      <c r="P7" s="30"/>
      <c r="Q7" s="30"/>
      <c r="R7" s="30"/>
      <c r="S7" s="7"/>
      <c r="T7" s="30"/>
      <c r="U7" s="30"/>
      <c r="V7" s="30"/>
      <c r="W7" s="30"/>
      <c r="X7" s="30"/>
      <c r="Y7" s="7"/>
      <c r="Z7" s="30"/>
      <c r="AA7" s="30"/>
      <c r="AB7" s="30"/>
      <c r="AC7" s="7"/>
      <c r="AD7" s="30"/>
      <c r="AE7" s="30"/>
      <c r="AF7" s="30"/>
      <c r="AG7" s="30"/>
      <c r="AH7" s="3"/>
    </row>
    <row r="8" spans="1:34" ht="15">
      <c r="A8" s="8" t="s">
        <v>5</v>
      </c>
      <c r="B8" s="9" t="s">
        <v>6</v>
      </c>
      <c r="C8" s="10"/>
      <c r="D8" s="10"/>
      <c r="E8" s="10"/>
      <c r="F8" s="10"/>
      <c r="G8" s="10"/>
      <c r="H8" s="11">
        <v>0</v>
      </c>
      <c r="I8" s="16">
        <f>I9+I10+I11+I12+I13+I14+I15+I16</f>
        <v>188402243.52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f>X9+X10+X11+X12+X13+X14+X15+X16</f>
        <v>81022026.03</v>
      </c>
      <c r="Y8" s="16">
        <v>216068202.17</v>
      </c>
      <c r="Z8" s="16">
        <v>0</v>
      </c>
      <c r="AA8" s="16">
        <v>0</v>
      </c>
      <c r="AB8" s="16">
        <v>0</v>
      </c>
      <c r="AC8" s="16">
        <v>0</v>
      </c>
      <c r="AD8" s="16">
        <v>216068202.17</v>
      </c>
      <c r="AE8" s="16">
        <f>I8-X8</f>
        <v>107380217.49000001</v>
      </c>
      <c r="AF8" s="17">
        <f>X8/I8</f>
        <v>0.4300480955864999</v>
      </c>
      <c r="AG8" s="11">
        <v>0</v>
      </c>
      <c r="AH8" s="3"/>
    </row>
    <row r="9" spans="1:34" ht="38.25" outlineLevel="1">
      <c r="A9" s="12" t="s">
        <v>7</v>
      </c>
      <c r="B9" s="10" t="s">
        <v>8</v>
      </c>
      <c r="C9" s="10"/>
      <c r="D9" s="10"/>
      <c r="E9" s="10"/>
      <c r="F9" s="10"/>
      <c r="G9" s="10"/>
      <c r="H9" s="11">
        <v>0</v>
      </c>
      <c r="I9" s="18">
        <v>2543281.64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>
        <v>1110306.2</v>
      </c>
      <c r="Y9" s="18">
        <v>2616169.71</v>
      </c>
      <c r="Z9" s="18">
        <v>0</v>
      </c>
      <c r="AA9" s="18">
        <v>0</v>
      </c>
      <c r="AB9" s="18">
        <v>0</v>
      </c>
      <c r="AC9" s="18">
        <v>0</v>
      </c>
      <c r="AD9" s="18">
        <v>2616169.71</v>
      </c>
      <c r="AE9" s="18">
        <f>I9-X9</f>
        <v>1432975.4400000002</v>
      </c>
      <c r="AF9" s="19">
        <f>X9/I9</f>
        <v>0.4365643908788646</v>
      </c>
      <c r="AG9" s="11">
        <v>0</v>
      </c>
      <c r="AH9" s="3"/>
    </row>
    <row r="10" spans="1:34" ht="51" outlineLevel="1">
      <c r="A10" s="12" t="s">
        <v>9</v>
      </c>
      <c r="B10" s="10" t="s">
        <v>10</v>
      </c>
      <c r="C10" s="10"/>
      <c r="D10" s="10"/>
      <c r="E10" s="10"/>
      <c r="F10" s="10"/>
      <c r="G10" s="10"/>
      <c r="H10" s="11">
        <v>0</v>
      </c>
      <c r="I10" s="18">
        <v>9362800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>
        <v>5003625.87</v>
      </c>
      <c r="Y10" s="18">
        <v>9422051.94</v>
      </c>
      <c r="Z10" s="18">
        <v>0</v>
      </c>
      <c r="AA10" s="18">
        <v>0</v>
      </c>
      <c r="AB10" s="18">
        <v>0</v>
      </c>
      <c r="AC10" s="18">
        <v>0</v>
      </c>
      <c r="AD10" s="18">
        <v>9422051.94</v>
      </c>
      <c r="AE10" s="18">
        <f aca="true" t="shared" si="0" ref="AE10:AE54">I10-X10</f>
        <v>4359174.13</v>
      </c>
      <c r="AF10" s="19">
        <f aca="true" t="shared" si="1" ref="AF10:AF54">X10/I10</f>
        <v>0.5344155455632931</v>
      </c>
      <c r="AG10" s="11">
        <v>0</v>
      </c>
      <c r="AH10" s="3"/>
    </row>
    <row r="11" spans="1:34" ht="53.25" customHeight="1" outlineLevel="1">
      <c r="A11" s="12" t="s">
        <v>11</v>
      </c>
      <c r="B11" s="10" t="s">
        <v>12</v>
      </c>
      <c r="C11" s="10"/>
      <c r="D11" s="10"/>
      <c r="E11" s="10"/>
      <c r="F11" s="10"/>
      <c r="G11" s="10"/>
      <c r="H11" s="11">
        <v>0</v>
      </c>
      <c r="I11" s="18">
        <v>18367048.59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7422638.48</v>
      </c>
      <c r="Y11" s="18">
        <v>16761717.22</v>
      </c>
      <c r="Z11" s="18">
        <v>0</v>
      </c>
      <c r="AA11" s="18">
        <v>0</v>
      </c>
      <c r="AB11" s="18">
        <v>0</v>
      </c>
      <c r="AC11" s="18">
        <v>0</v>
      </c>
      <c r="AD11" s="18">
        <v>16761717.22</v>
      </c>
      <c r="AE11" s="18">
        <f t="shared" si="0"/>
        <v>10944410.11</v>
      </c>
      <c r="AF11" s="19">
        <f t="shared" si="1"/>
        <v>0.40412799278166445</v>
      </c>
      <c r="AG11" s="11">
        <v>0</v>
      </c>
      <c r="AH11" s="3"/>
    </row>
    <row r="12" spans="1:34" ht="15" outlineLevel="1">
      <c r="A12" s="12" t="s">
        <v>13</v>
      </c>
      <c r="B12" s="10" t="s">
        <v>14</v>
      </c>
      <c r="C12" s="10"/>
      <c r="D12" s="10"/>
      <c r="E12" s="10"/>
      <c r="F12" s="10"/>
      <c r="G12" s="10"/>
      <c r="H12" s="11">
        <v>0</v>
      </c>
      <c r="I12" s="18">
        <v>533081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>
        <v>345015</v>
      </c>
      <c r="Y12" s="18">
        <v>77510.4</v>
      </c>
      <c r="Z12" s="18">
        <v>0</v>
      </c>
      <c r="AA12" s="18">
        <v>0</v>
      </c>
      <c r="AB12" s="18">
        <v>0</v>
      </c>
      <c r="AC12" s="18">
        <v>0</v>
      </c>
      <c r="AD12" s="18">
        <v>77510.4</v>
      </c>
      <c r="AE12" s="18">
        <f t="shared" si="0"/>
        <v>188066</v>
      </c>
      <c r="AF12" s="19">
        <f t="shared" si="1"/>
        <v>0.6472093359170558</v>
      </c>
      <c r="AG12" s="11">
        <v>0</v>
      </c>
      <c r="AH12" s="3"/>
    </row>
    <row r="13" spans="1:34" ht="42.75" customHeight="1" outlineLevel="1">
      <c r="A13" s="12" t="s">
        <v>15</v>
      </c>
      <c r="B13" s="10" t="s">
        <v>16</v>
      </c>
      <c r="C13" s="10"/>
      <c r="D13" s="10"/>
      <c r="E13" s="10"/>
      <c r="F13" s="10"/>
      <c r="G13" s="10"/>
      <c r="H13" s="11">
        <v>0</v>
      </c>
      <c r="I13" s="18">
        <v>16834697.17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>
        <v>7986616.35</v>
      </c>
      <c r="Y13" s="18">
        <v>17403588.19</v>
      </c>
      <c r="Z13" s="18">
        <v>0</v>
      </c>
      <c r="AA13" s="18">
        <v>0</v>
      </c>
      <c r="AB13" s="18">
        <v>0</v>
      </c>
      <c r="AC13" s="18">
        <v>0</v>
      </c>
      <c r="AD13" s="18">
        <v>17403588.19</v>
      </c>
      <c r="AE13" s="18">
        <f t="shared" si="0"/>
        <v>8848080.820000002</v>
      </c>
      <c r="AF13" s="19">
        <f t="shared" si="1"/>
        <v>0.47441401941179073</v>
      </c>
      <c r="AG13" s="11">
        <v>0</v>
      </c>
      <c r="AH13" s="3"/>
    </row>
    <row r="14" spans="1:34" ht="22.5" customHeight="1" outlineLevel="1">
      <c r="A14" s="12" t="s">
        <v>97</v>
      </c>
      <c r="B14" s="15" t="s">
        <v>98</v>
      </c>
      <c r="C14" s="10"/>
      <c r="D14" s="10"/>
      <c r="E14" s="10"/>
      <c r="F14" s="10"/>
      <c r="G14" s="10"/>
      <c r="H14" s="11"/>
      <c r="I14" s="18">
        <v>7457000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>
        <v>7457000</v>
      </c>
      <c r="Y14" s="18"/>
      <c r="Z14" s="18"/>
      <c r="AA14" s="18"/>
      <c r="AB14" s="18"/>
      <c r="AC14" s="18"/>
      <c r="AD14" s="18"/>
      <c r="AE14" s="18">
        <f t="shared" si="0"/>
        <v>0</v>
      </c>
      <c r="AF14" s="19">
        <f t="shared" si="1"/>
        <v>1</v>
      </c>
      <c r="AG14" s="11"/>
      <c r="AH14" s="3"/>
    </row>
    <row r="15" spans="1:34" ht="15" outlineLevel="1">
      <c r="A15" s="12" t="s">
        <v>17</v>
      </c>
      <c r="B15" s="10" t="s">
        <v>18</v>
      </c>
      <c r="C15" s="10"/>
      <c r="D15" s="10"/>
      <c r="E15" s="10"/>
      <c r="F15" s="10"/>
      <c r="G15" s="10"/>
      <c r="H15" s="11">
        <v>0</v>
      </c>
      <c r="I15" s="18">
        <v>21249629.73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f t="shared" si="0"/>
        <v>21249629.73</v>
      </c>
      <c r="AF15" s="19">
        <f t="shared" si="1"/>
        <v>0</v>
      </c>
      <c r="AG15" s="11">
        <v>0</v>
      </c>
      <c r="AH15" s="3"/>
    </row>
    <row r="16" spans="1:34" ht="15" outlineLevel="1">
      <c r="A16" s="12" t="s">
        <v>19</v>
      </c>
      <c r="B16" s="10" t="s">
        <v>20</v>
      </c>
      <c r="C16" s="10"/>
      <c r="D16" s="10"/>
      <c r="E16" s="10"/>
      <c r="F16" s="10"/>
      <c r="G16" s="10"/>
      <c r="H16" s="11">
        <v>0</v>
      </c>
      <c r="I16" s="18">
        <v>112054705.39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>
        <v>51696824.13</v>
      </c>
      <c r="Y16" s="18">
        <v>169787164.71</v>
      </c>
      <c r="Z16" s="18">
        <v>0</v>
      </c>
      <c r="AA16" s="18">
        <v>0</v>
      </c>
      <c r="AB16" s="18">
        <v>0</v>
      </c>
      <c r="AC16" s="18">
        <v>0</v>
      </c>
      <c r="AD16" s="18">
        <v>169787164.71</v>
      </c>
      <c r="AE16" s="18">
        <f t="shared" si="0"/>
        <v>60357881.26</v>
      </c>
      <c r="AF16" s="19">
        <f t="shared" si="1"/>
        <v>0.4613534429462124</v>
      </c>
      <c r="AG16" s="11">
        <v>0</v>
      </c>
      <c r="AH16" s="3"/>
    </row>
    <row r="17" spans="1:34" ht="27" customHeight="1">
      <c r="A17" s="8" t="s">
        <v>21</v>
      </c>
      <c r="B17" s="9" t="s">
        <v>22</v>
      </c>
      <c r="C17" s="10"/>
      <c r="D17" s="10"/>
      <c r="E17" s="10"/>
      <c r="F17" s="10"/>
      <c r="G17" s="10"/>
      <c r="H17" s="11">
        <v>0</v>
      </c>
      <c r="I17" s="16">
        <f>I18+I19</f>
        <v>24947335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f>X18+X19</f>
        <v>8083844.96</v>
      </c>
      <c r="Y17" s="16">
        <v>18097923.85</v>
      </c>
      <c r="Z17" s="16">
        <v>0</v>
      </c>
      <c r="AA17" s="16">
        <v>0</v>
      </c>
      <c r="AB17" s="16">
        <v>0</v>
      </c>
      <c r="AC17" s="16">
        <v>0</v>
      </c>
      <c r="AD17" s="16">
        <v>18097923.85</v>
      </c>
      <c r="AE17" s="16">
        <f t="shared" si="0"/>
        <v>16863490.04</v>
      </c>
      <c r="AF17" s="17">
        <f>X17/I17</f>
        <v>0.32403641350869744</v>
      </c>
      <c r="AG17" s="11">
        <v>0</v>
      </c>
      <c r="AH17" s="3"/>
    </row>
    <row r="18" spans="1:34" ht="15" outlineLevel="1">
      <c r="A18" s="12" t="s">
        <v>23</v>
      </c>
      <c r="B18" s="10" t="s">
        <v>24</v>
      </c>
      <c r="C18" s="10"/>
      <c r="D18" s="10"/>
      <c r="E18" s="10"/>
      <c r="F18" s="10"/>
      <c r="G18" s="10"/>
      <c r="H18" s="11"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>
        <v>10000</v>
      </c>
      <c r="Z18" s="18">
        <v>0</v>
      </c>
      <c r="AA18" s="18">
        <v>0</v>
      </c>
      <c r="AB18" s="18">
        <v>0</v>
      </c>
      <c r="AC18" s="18">
        <v>0</v>
      </c>
      <c r="AD18" s="18">
        <v>10000</v>
      </c>
      <c r="AE18" s="18">
        <f t="shared" si="0"/>
        <v>0</v>
      </c>
      <c r="AF18" s="19" t="e">
        <f t="shared" si="1"/>
        <v>#DIV/0!</v>
      </c>
      <c r="AG18" s="11">
        <v>0</v>
      </c>
      <c r="AH18" s="3"/>
    </row>
    <row r="19" spans="1:34" ht="38.25" customHeight="1" outlineLevel="1">
      <c r="A19" s="12" t="s">
        <v>25</v>
      </c>
      <c r="B19" s="10" t="s">
        <v>26</v>
      </c>
      <c r="C19" s="10"/>
      <c r="D19" s="10"/>
      <c r="E19" s="10"/>
      <c r="F19" s="10"/>
      <c r="G19" s="10"/>
      <c r="H19" s="11">
        <v>0</v>
      </c>
      <c r="I19" s="18">
        <v>24947335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8083844.96</v>
      </c>
      <c r="Y19" s="18">
        <v>18087923.85</v>
      </c>
      <c r="Z19" s="18">
        <v>0</v>
      </c>
      <c r="AA19" s="18">
        <v>0</v>
      </c>
      <c r="AB19" s="18">
        <v>0</v>
      </c>
      <c r="AC19" s="18">
        <v>0</v>
      </c>
      <c r="AD19" s="18">
        <v>18087923.85</v>
      </c>
      <c r="AE19" s="18">
        <f t="shared" si="0"/>
        <v>16863490.04</v>
      </c>
      <c r="AF19" s="19">
        <f t="shared" si="1"/>
        <v>0.32403641350869744</v>
      </c>
      <c r="AG19" s="11">
        <v>0</v>
      </c>
      <c r="AH19" s="3"/>
    </row>
    <row r="20" spans="1:34" ht="15">
      <c r="A20" s="8" t="s">
        <v>27</v>
      </c>
      <c r="B20" s="9" t="s">
        <v>28</v>
      </c>
      <c r="C20" s="10"/>
      <c r="D20" s="10"/>
      <c r="E20" s="10"/>
      <c r="F20" s="10"/>
      <c r="G20" s="10"/>
      <c r="H20" s="11">
        <v>0</v>
      </c>
      <c r="I20" s="16">
        <f>I21+I23+I24+I25+I22</f>
        <v>214934494.14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f>X21+X23+X24+X25+X22</f>
        <v>66510328.58</v>
      </c>
      <c r="Y20" s="16">
        <v>63374656.11</v>
      </c>
      <c r="Z20" s="16">
        <v>0</v>
      </c>
      <c r="AA20" s="16">
        <v>0</v>
      </c>
      <c r="AB20" s="16">
        <v>0</v>
      </c>
      <c r="AC20" s="16">
        <v>0</v>
      </c>
      <c r="AD20" s="16">
        <v>63374656.11</v>
      </c>
      <c r="AE20" s="16">
        <f t="shared" si="0"/>
        <v>148424165.56</v>
      </c>
      <c r="AF20" s="17">
        <f t="shared" si="1"/>
        <v>0.309444646593942</v>
      </c>
      <c r="AG20" s="11">
        <v>0</v>
      </c>
      <c r="AH20" s="3"/>
    </row>
    <row r="21" spans="1:34" ht="15" outlineLevel="1">
      <c r="A21" s="12" t="s">
        <v>29</v>
      </c>
      <c r="B21" s="10" t="s">
        <v>30</v>
      </c>
      <c r="C21" s="10"/>
      <c r="D21" s="10"/>
      <c r="E21" s="10"/>
      <c r="F21" s="10"/>
      <c r="G21" s="10"/>
      <c r="H21" s="13">
        <v>0</v>
      </c>
      <c r="I21" s="18">
        <v>2764085.88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>
        <v>2502104.62</v>
      </c>
      <c r="Y21" s="18">
        <v>760747.52</v>
      </c>
      <c r="Z21" s="18">
        <v>0</v>
      </c>
      <c r="AA21" s="18">
        <v>0</v>
      </c>
      <c r="AB21" s="18">
        <v>0</v>
      </c>
      <c r="AC21" s="18">
        <v>0</v>
      </c>
      <c r="AD21" s="18">
        <v>760747.52</v>
      </c>
      <c r="AE21" s="18">
        <f t="shared" si="0"/>
        <v>261981.25999999978</v>
      </c>
      <c r="AF21" s="19">
        <f t="shared" si="1"/>
        <v>0.9052195657538687</v>
      </c>
      <c r="AG21" s="11">
        <v>0</v>
      </c>
      <c r="AH21" s="3"/>
    </row>
    <row r="22" spans="1:34" ht="15" outlineLevel="1">
      <c r="A22" s="12" t="s">
        <v>99</v>
      </c>
      <c r="B22" s="15" t="s">
        <v>100</v>
      </c>
      <c r="C22" s="10"/>
      <c r="D22" s="10"/>
      <c r="E22" s="10"/>
      <c r="F22" s="10"/>
      <c r="G22" s="10"/>
      <c r="H22" s="13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>
        <f t="shared" si="0"/>
        <v>0</v>
      </c>
      <c r="AF22" s="19" t="e">
        <f t="shared" si="1"/>
        <v>#DIV/0!</v>
      </c>
      <c r="AG22" s="11"/>
      <c r="AH22" s="3"/>
    </row>
    <row r="23" spans="1:34" ht="15" outlineLevel="1">
      <c r="A23" s="12" t="s">
        <v>31</v>
      </c>
      <c r="B23" s="10" t="s">
        <v>32</v>
      </c>
      <c r="C23" s="10"/>
      <c r="D23" s="10"/>
      <c r="E23" s="10"/>
      <c r="F23" s="10"/>
      <c r="G23" s="10"/>
      <c r="H23" s="13">
        <v>0</v>
      </c>
      <c r="I23" s="18">
        <v>3387.08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>
        <v>3387.08</v>
      </c>
      <c r="Y23" s="18">
        <v>3387.08</v>
      </c>
      <c r="Z23" s="18">
        <v>0</v>
      </c>
      <c r="AA23" s="18">
        <v>0</v>
      </c>
      <c r="AB23" s="18">
        <v>0</v>
      </c>
      <c r="AC23" s="18">
        <v>0</v>
      </c>
      <c r="AD23" s="18">
        <v>3387.08</v>
      </c>
      <c r="AE23" s="18">
        <f t="shared" si="0"/>
        <v>0</v>
      </c>
      <c r="AF23" s="19">
        <f t="shared" si="1"/>
        <v>1</v>
      </c>
      <c r="AG23" s="11">
        <v>0</v>
      </c>
      <c r="AH23" s="3"/>
    </row>
    <row r="24" spans="1:34" ht="15" outlineLevel="1">
      <c r="A24" s="12" t="s">
        <v>33</v>
      </c>
      <c r="B24" s="10" t="s">
        <v>34</v>
      </c>
      <c r="C24" s="10"/>
      <c r="D24" s="10"/>
      <c r="E24" s="10"/>
      <c r="F24" s="10"/>
      <c r="G24" s="10"/>
      <c r="H24" s="13">
        <v>0</v>
      </c>
      <c r="I24" s="18">
        <v>74882600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25920223.96</v>
      </c>
      <c r="Y24" s="18">
        <v>62341171.51</v>
      </c>
      <c r="Z24" s="18">
        <v>0</v>
      </c>
      <c r="AA24" s="18">
        <v>0</v>
      </c>
      <c r="AB24" s="18">
        <v>0</v>
      </c>
      <c r="AC24" s="18">
        <v>0</v>
      </c>
      <c r="AD24" s="18">
        <v>62341171.51</v>
      </c>
      <c r="AE24" s="18">
        <f t="shared" si="0"/>
        <v>48962376.04</v>
      </c>
      <c r="AF24" s="19">
        <f t="shared" si="1"/>
        <v>0.34614481815535253</v>
      </c>
      <c r="AG24" s="11">
        <v>0</v>
      </c>
      <c r="AH24" s="3"/>
    </row>
    <row r="25" spans="1:34" ht="25.5" outlineLevel="1">
      <c r="A25" s="12" t="s">
        <v>35</v>
      </c>
      <c r="B25" s="10" t="s">
        <v>36</v>
      </c>
      <c r="C25" s="10"/>
      <c r="D25" s="10"/>
      <c r="E25" s="10"/>
      <c r="F25" s="10"/>
      <c r="G25" s="10"/>
      <c r="H25" s="13">
        <v>0</v>
      </c>
      <c r="I25" s="18">
        <v>137284421.18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>
        <v>38084612.92</v>
      </c>
      <c r="Y25" s="18">
        <v>269350</v>
      </c>
      <c r="Z25" s="18">
        <v>0</v>
      </c>
      <c r="AA25" s="18">
        <v>0</v>
      </c>
      <c r="AB25" s="18">
        <v>0</v>
      </c>
      <c r="AC25" s="18">
        <v>0</v>
      </c>
      <c r="AD25" s="18">
        <v>269350</v>
      </c>
      <c r="AE25" s="18">
        <f t="shared" si="0"/>
        <v>99199808.26</v>
      </c>
      <c r="AF25" s="19">
        <f t="shared" si="1"/>
        <v>0.27741394538908015</v>
      </c>
      <c r="AG25" s="11">
        <v>0</v>
      </c>
      <c r="AH25" s="3"/>
    </row>
    <row r="26" spans="1:34" ht="25.5">
      <c r="A26" s="8" t="s">
        <v>37</v>
      </c>
      <c r="B26" s="9" t="s">
        <v>38</v>
      </c>
      <c r="C26" s="10"/>
      <c r="D26" s="10"/>
      <c r="E26" s="10"/>
      <c r="F26" s="10"/>
      <c r="G26" s="10"/>
      <c r="H26" s="11">
        <v>0</v>
      </c>
      <c r="I26" s="16">
        <f>I27+I28+I29+I30</f>
        <v>179649688.25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f>X27+X28+X29+X30</f>
        <v>49017680.61</v>
      </c>
      <c r="Y26" s="16">
        <v>301150466.63</v>
      </c>
      <c r="Z26" s="16">
        <v>0</v>
      </c>
      <c r="AA26" s="16">
        <v>0</v>
      </c>
      <c r="AB26" s="16">
        <v>0</v>
      </c>
      <c r="AC26" s="16">
        <v>0</v>
      </c>
      <c r="AD26" s="16">
        <v>301150466.63</v>
      </c>
      <c r="AE26" s="16">
        <f t="shared" si="0"/>
        <v>130632007.64</v>
      </c>
      <c r="AF26" s="17">
        <f t="shared" si="1"/>
        <v>0.27285146491201884</v>
      </c>
      <c r="AG26" s="11">
        <v>0</v>
      </c>
      <c r="AH26" s="3"/>
    </row>
    <row r="27" spans="1:34" ht="15" outlineLevel="1">
      <c r="A27" s="12" t="s">
        <v>39</v>
      </c>
      <c r="B27" s="10" t="s">
        <v>40</v>
      </c>
      <c r="C27" s="10"/>
      <c r="D27" s="10"/>
      <c r="E27" s="10"/>
      <c r="F27" s="10"/>
      <c r="G27" s="10"/>
      <c r="H27" s="13">
        <v>0</v>
      </c>
      <c r="I27" s="18">
        <v>8766299.05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>
        <v>6199783.1</v>
      </c>
      <c r="Y27" s="18">
        <v>26320918.21</v>
      </c>
      <c r="Z27" s="18">
        <v>0</v>
      </c>
      <c r="AA27" s="18">
        <v>0</v>
      </c>
      <c r="AB27" s="18">
        <v>0</v>
      </c>
      <c r="AC27" s="18">
        <v>0</v>
      </c>
      <c r="AD27" s="18">
        <v>26320918.21</v>
      </c>
      <c r="AE27" s="18">
        <f t="shared" si="0"/>
        <v>2566515.950000001</v>
      </c>
      <c r="AF27" s="19">
        <f t="shared" si="1"/>
        <v>0.7072292497254014</v>
      </c>
      <c r="AG27" s="11">
        <v>0</v>
      </c>
      <c r="AH27" s="3"/>
    </row>
    <row r="28" spans="1:34" ht="15" outlineLevel="1">
      <c r="A28" s="12" t="s">
        <v>41</v>
      </c>
      <c r="B28" s="10" t="s">
        <v>42</v>
      </c>
      <c r="C28" s="10"/>
      <c r="D28" s="10"/>
      <c r="E28" s="10"/>
      <c r="F28" s="10"/>
      <c r="G28" s="10"/>
      <c r="H28" s="13">
        <v>0</v>
      </c>
      <c r="I28" s="18">
        <v>11773598.67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>
        <v>150329343.41</v>
      </c>
      <c r="Z28" s="18">
        <v>0</v>
      </c>
      <c r="AA28" s="18">
        <v>0</v>
      </c>
      <c r="AB28" s="18">
        <v>0</v>
      </c>
      <c r="AC28" s="18">
        <v>0</v>
      </c>
      <c r="AD28" s="18">
        <v>150329343.41</v>
      </c>
      <c r="AE28" s="18">
        <f t="shared" si="0"/>
        <v>11773598.67</v>
      </c>
      <c r="AF28" s="19">
        <f t="shared" si="1"/>
        <v>0</v>
      </c>
      <c r="AG28" s="11">
        <v>0</v>
      </c>
      <c r="AH28" s="3"/>
    </row>
    <row r="29" spans="1:34" ht="15" outlineLevel="1">
      <c r="A29" s="12" t="s">
        <v>43</v>
      </c>
      <c r="B29" s="10" t="s">
        <v>44</v>
      </c>
      <c r="C29" s="10"/>
      <c r="D29" s="10"/>
      <c r="E29" s="10"/>
      <c r="F29" s="10"/>
      <c r="G29" s="10"/>
      <c r="H29" s="13">
        <v>0</v>
      </c>
      <c r="I29" s="18">
        <v>159108433.83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>
        <v>42817897.51</v>
      </c>
      <c r="Y29" s="18">
        <v>124499156.71</v>
      </c>
      <c r="Z29" s="18">
        <v>0</v>
      </c>
      <c r="AA29" s="18">
        <v>0</v>
      </c>
      <c r="AB29" s="18">
        <v>0</v>
      </c>
      <c r="AC29" s="18">
        <v>0</v>
      </c>
      <c r="AD29" s="18">
        <v>124499156.71</v>
      </c>
      <c r="AE29" s="18">
        <f t="shared" si="0"/>
        <v>116290536.32000002</v>
      </c>
      <c r="AF29" s="19">
        <f t="shared" si="1"/>
        <v>0.26911142595840604</v>
      </c>
      <c r="AG29" s="11">
        <v>0</v>
      </c>
      <c r="AH29" s="3"/>
    </row>
    <row r="30" spans="1:34" ht="25.5" outlineLevel="1">
      <c r="A30" s="12" t="s">
        <v>45</v>
      </c>
      <c r="B30" s="10" t="s">
        <v>46</v>
      </c>
      <c r="C30" s="10"/>
      <c r="D30" s="10"/>
      <c r="E30" s="10"/>
      <c r="F30" s="10"/>
      <c r="G30" s="10"/>
      <c r="H30" s="13">
        <v>0</v>
      </c>
      <c r="I30" s="18">
        <v>1356.7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>
        <v>1048.3</v>
      </c>
      <c r="Z30" s="18">
        <v>0</v>
      </c>
      <c r="AA30" s="18">
        <v>0</v>
      </c>
      <c r="AB30" s="18">
        <v>0</v>
      </c>
      <c r="AC30" s="18">
        <v>0</v>
      </c>
      <c r="AD30" s="18">
        <v>1048.3</v>
      </c>
      <c r="AE30" s="18">
        <f t="shared" si="0"/>
        <v>1356.7</v>
      </c>
      <c r="AF30" s="19">
        <f t="shared" si="1"/>
        <v>0</v>
      </c>
      <c r="AG30" s="11">
        <v>0</v>
      </c>
      <c r="AH30" s="3"/>
    </row>
    <row r="31" spans="1:34" ht="15">
      <c r="A31" s="8" t="s">
        <v>47</v>
      </c>
      <c r="B31" s="9" t="s">
        <v>48</v>
      </c>
      <c r="C31" s="10"/>
      <c r="D31" s="10"/>
      <c r="E31" s="10"/>
      <c r="F31" s="10"/>
      <c r="G31" s="10"/>
      <c r="H31" s="11">
        <v>0</v>
      </c>
      <c r="I31" s="16">
        <f>I32+I33+I34+I35+I36+I37</f>
        <v>945149043.03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f>X32+X33+X34+X35+X36+X37</f>
        <v>462228378.62</v>
      </c>
      <c r="Y31" s="16">
        <v>843523818.89</v>
      </c>
      <c r="Z31" s="16">
        <v>0</v>
      </c>
      <c r="AA31" s="16">
        <v>0</v>
      </c>
      <c r="AB31" s="16">
        <v>0</v>
      </c>
      <c r="AC31" s="16">
        <v>0</v>
      </c>
      <c r="AD31" s="16">
        <v>843523818.89</v>
      </c>
      <c r="AE31" s="16">
        <f t="shared" si="0"/>
        <v>482920664.40999997</v>
      </c>
      <c r="AF31" s="17">
        <f t="shared" si="1"/>
        <v>0.4890534271062352</v>
      </c>
      <c r="AG31" s="11">
        <v>0</v>
      </c>
      <c r="AH31" s="3"/>
    </row>
    <row r="32" spans="1:34" ht="15" outlineLevel="1">
      <c r="A32" s="12" t="s">
        <v>49</v>
      </c>
      <c r="B32" s="10" t="s">
        <v>50</v>
      </c>
      <c r="C32" s="10"/>
      <c r="D32" s="10"/>
      <c r="E32" s="10"/>
      <c r="F32" s="10"/>
      <c r="G32" s="10"/>
      <c r="H32" s="13">
        <v>0</v>
      </c>
      <c r="I32" s="18">
        <v>350084831.01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>
        <v>161413697.32</v>
      </c>
      <c r="Y32" s="18">
        <v>331249553.1</v>
      </c>
      <c r="Z32" s="18">
        <v>0</v>
      </c>
      <c r="AA32" s="18">
        <v>0</v>
      </c>
      <c r="AB32" s="18">
        <v>0</v>
      </c>
      <c r="AC32" s="18">
        <v>0</v>
      </c>
      <c r="AD32" s="18">
        <v>331249553.1</v>
      </c>
      <c r="AE32" s="18">
        <f t="shared" si="0"/>
        <v>188671133.69</v>
      </c>
      <c r="AF32" s="19">
        <f t="shared" si="1"/>
        <v>0.4610702407594155</v>
      </c>
      <c r="AG32" s="11">
        <v>0</v>
      </c>
      <c r="AH32" s="3"/>
    </row>
    <row r="33" spans="1:34" ht="15" outlineLevel="1">
      <c r="A33" s="12" t="s">
        <v>51</v>
      </c>
      <c r="B33" s="10" t="s">
        <v>52</v>
      </c>
      <c r="C33" s="10"/>
      <c r="D33" s="10"/>
      <c r="E33" s="10"/>
      <c r="F33" s="10"/>
      <c r="G33" s="10"/>
      <c r="H33" s="13">
        <v>0</v>
      </c>
      <c r="I33" s="18">
        <v>452399187.59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231310683.5</v>
      </c>
      <c r="Y33" s="18">
        <v>409265592.59</v>
      </c>
      <c r="Z33" s="18">
        <v>0</v>
      </c>
      <c r="AA33" s="18">
        <v>0</v>
      </c>
      <c r="AB33" s="18">
        <v>0</v>
      </c>
      <c r="AC33" s="18">
        <v>0</v>
      </c>
      <c r="AD33" s="18">
        <v>409265592.59</v>
      </c>
      <c r="AE33" s="18">
        <f t="shared" si="0"/>
        <v>221088504.08999997</v>
      </c>
      <c r="AF33" s="19">
        <f t="shared" si="1"/>
        <v>0.5112977428899189</v>
      </c>
      <c r="AG33" s="11">
        <v>0</v>
      </c>
      <c r="AH33" s="3"/>
    </row>
    <row r="34" spans="1:34" ht="15" outlineLevel="1">
      <c r="A34" s="12" t="s">
        <v>53</v>
      </c>
      <c r="B34" s="10" t="s">
        <v>54</v>
      </c>
      <c r="C34" s="10"/>
      <c r="D34" s="10"/>
      <c r="E34" s="10"/>
      <c r="F34" s="10"/>
      <c r="G34" s="10"/>
      <c r="H34" s="13">
        <v>0</v>
      </c>
      <c r="I34" s="18">
        <v>92230610.59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>
        <v>47353634.71</v>
      </c>
      <c r="Y34" s="18">
        <v>91284548.52</v>
      </c>
      <c r="Z34" s="18">
        <v>0</v>
      </c>
      <c r="AA34" s="18">
        <v>0</v>
      </c>
      <c r="AB34" s="18">
        <v>0</v>
      </c>
      <c r="AC34" s="18">
        <v>0</v>
      </c>
      <c r="AD34" s="18">
        <v>91284548.52</v>
      </c>
      <c r="AE34" s="18">
        <f t="shared" si="0"/>
        <v>44876975.88</v>
      </c>
      <c r="AF34" s="19">
        <f t="shared" si="1"/>
        <v>0.5134264471098955</v>
      </c>
      <c r="AG34" s="11">
        <v>0</v>
      </c>
      <c r="AH34" s="3"/>
    </row>
    <row r="35" spans="1:34" ht="25.5" outlineLevel="1">
      <c r="A35" s="12" t="s">
        <v>55</v>
      </c>
      <c r="B35" s="10" t="s">
        <v>56</v>
      </c>
      <c r="C35" s="10"/>
      <c r="D35" s="10"/>
      <c r="E35" s="10"/>
      <c r="F35" s="10"/>
      <c r="G35" s="10"/>
      <c r="H35" s="13">
        <v>0</v>
      </c>
      <c r="I35" s="18">
        <v>357000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>
        <v>99000</v>
      </c>
      <c r="Y35" s="18">
        <v>295877</v>
      </c>
      <c r="Z35" s="18">
        <v>0</v>
      </c>
      <c r="AA35" s="18">
        <v>0</v>
      </c>
      <c r="AB35" s="18">
        <v>0</v>
      </c>
      <c r="AC35" s="18">
        <v>0</v>
      </c>
      <c r="AD35" s="18">
        <v>295877</v>
      </c>
      <c r="AE35" s="18">
        <f t="shared" si="0"/>
        <v>258000</v>
      </c>
      <c r="AF35" s="19">
        <f t="shared" si="1"/>
        <v>0.2773109243697479</v>
      </c>
      <c r="AG35" s="11">
        <v>0</v>
      </c>
      <c r="AH35" s="3"/>
    </row>
    <row r="36" spans="1:34" ht="15" outlineLevel="1">
      <c r="A36" s="12" t="s">
        <v>57</v>
      </c>
      <c r="B36" s="10" t="s">
        <v>58</v>
      </c>
      <c r="C36" s="10"/>
      <c r="D36" s="10"/>
      <c r="E36" s="10"/>
      <c r="F36" s="10"/>
      <c r="G36" s="10"/>
      <c r="H36" s="13">
        <v>0</v>
      </c>
      <c r="I36" s="18">
        <v>10846408.5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>
        <v>5188166.12</v>
      </c>
      <c r="Y36" s="18">
        <v>6533331.63</v>
      </c>
      <c r="Z36" s="18">
        <v>0</v>
      </c>
      <c r="AA36" s="18">
        <v>0</v>
      </c>
      <c r="AB36" s="18">
        <v>0</v>
      </c>
      <c r="AC36" s="18">
        <v>0</v>
      </c>
      <c r="AD36" s="18">
        <v>6533331.63</v>
      </c>
      <c r="AE36" s="18">
        <f t="shared" si="0"/>
        <v>5658242.38</v>
      </c>
      <c r="AF36" s="19">
        <f t="shared" si="1"/>
        <v>0.478330326577687</v>
      </c>
      <c r="AG36" s="11">
        <v>0</v>
      </c>
      <c r="AH36" s="3"/>
    </row>
    <row r="37" spans="1:34" ht="15" outlineLevel="1">
      <c r="A37" s="12" t="s">
        <v>59</v>
      </c>
      <c r="B37" s="10" t="s">
        <v>60</v>
      </c>
      <c r="C37" s="10"/>
      <c r="D37" s="10"/>
      <c r="E37" s="10"/>
      <c r="F37" s="10"/>
      <c r="G37" s="10"/>
      <c r="H37" s="13">
        <v>0</v>
      </c>
      <c r="I37" s="18">
        <v>39231005.34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>
        <v>16863196.97</v>
      </c>
      <c r="Y37" s="18">
        <v>4894916.05</v>
      </c>
      <c r="Z37" s="18">
        <v>0</v>
      </c>
      <c r="AA37" s="18">
        <v>0</v>
      </c>
      <c r="AB37" s="18">
        <v>0</v>
      </c>
      <c r="AC37" s="18">
        <v>0</v>
      </c>
      <c r="AD37" s="18">
        <v>4894916.05</v>
      </c>
      <c r="AE37" s="18">
        <f t="shared" si="0"/>
        <v>22367808.370000005</v>
      </c>
      <c r="AF37" s="19">
        <f t="shared" si="1"/>
        <v>0.42984361027338375</v>
      </c>
      <c r="AG37" s="11">
        <v>0</v>
      </c>
      <c r="AH37" s="3"/>
    </row>
    <row r="38" spans="1:34" ht="15">
      <c r="A38" s="8" t="s">
        <v>61</v>
      </c>
      <c r="B38" s="9" t="s">
        <v>62</v>
      </c>
      <c r="C38" s="10"/>
      <c r="D38" s="10"/>
      <c r="E38" s="10"/>
      <c r="F38" s="10"/>
      <c r="G38" s="10"/>
      <c r="H38" s="11">
        <v>0</v>
      </c>
      <c r="I38" s="16">
        <f>I39+I40</f>
        <v>175669490.45000002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f>X39+X40</f>
        <v>65255806.599999994</v>
      </c>
      <c r="Y38" s="16">
        <v>58034671.44</v>
      </c>
      <c r="Z38" s="16">
        <v>0</v>
      </c>
      <c r="AA38" s="16">
        <v>0</v>
      </c>
      <c r="AB38" s="16">
        <v>0</v>
      </c>
      <c r="AC38" s="16">
        <v>0</v>
      </c>
      <c r="AD38" s="16">
        <v>58034671.44</v>
      </c>
      <c r="AE38" s="16">
        <f t="shared" si="0"/>
        <v>110413683.85000002</v>
      </c>
      <c r="AF38" s="17">
        <f t="shared" si="1"/>
        <v>0.3714692086419722</v>
      </c>
      <c r="AG38" s="11">
        <v>0</v>
      </c>
      <c r="AH38" s="3"/>
    </row>
    <row r="39" spans="1:34" ht="15" outlineLevel="1">
      <c r="A39" s="12" t="s">
        <v>63</v>
      </c>
      <c r="B39" s="10" t="s">
        <v>64</v>
      </c>
      <c r="C39" s="10"/>
      <c r="D39" s="10"/>
      <c r="E39" s="10"/>
      <c r="F39" s="10"/>
      <c r="G39" s="10"/>
      <c r="H39" s="13">
        <v>0</v>
      </c>
      <c r="I39" s="18">
        <v>149970051.05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>
        <v>52728648.62</v>
      </c>
      <c r="Y39" s="18">
        <v>54271252.78</v>
      </c>
      <c r="Z39" s="18">
        <v>0</v>
      </c>
      <c r="AA39" s="18">
        <v>0</v>
      </c>
      <c r="AB39" s="18">
        <v>0</v>
      </c>
      <c r="AC39" s="18">
        <v>0</v>
      </c>
      <c r="AD39" s="18">
        <v>54271252.78</v>
      </c>
      <c r="AE39" s="18">
        <f t="shared" si="0"/>
        <v>97241402.43</v>
      </c>
      <c r="AF39" s="19">
        <f t="shared" si="1"/>
        <v>0.3515945233786729</v>
      </c>
      <c r="AG39" s="11">
        <v>0</v>
      </c>
      <c r="AH39" s="3"/>
    </row>
    <row r="40" spans="1:34" ht="25.5" outlineLevel="1">
      <c r="A40" s="12" t="s">
        <v>65</v>
      </c>
      <c r="B40" s="10" t="s">
        <v>66</v>
      </c>
      <c r="C40" s="10"/>
      <c r="D40" s="10"/>
      <c r="E40" s="10"/>
      <c r="F40" s="10"/>
      <c r="G40" s="10"/>
      <c r="H40" s="13">
        <v>0</v>
      </c>
      <c r="I40" s="18">
        <v>25699439.4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>
        <v>12527157.98</v>
      </c>
      <c r="Y40" s="18">
        <v>3763418.66</v>
      </c>
      <c r="Z40" s="18">
        <v>0</v>
      </c>
      <c r="AA40" s="18">
        <v>0</v>
      </c>
      <c r="AB40" s="18">
        <v>0</v>
      </c>
      <c r="AC40" s="18">
        <v>0</v>
      </c>
      <c r="AD40" s="18">
        <v>3763418.66</v>
      </c>
      <c r="AE40" s="18">
        <f t="shared" si="0"/>
        <v>13172281.419999998</v>
      </c>
      <c r="AF40" s="19">
        <f t="shared" si="1"/>
        <v>0.4874486865266019</v>
      </c>
      <c r="AG40" s="11">
        <v>0</v>
      </c>
      <c r="AH40" s="3"/>
    </row>
    <row r="41" spans="1:34" ht="15">
      <c r="A41" s="8" t="s">
        <v>67</v>
      </c>
      <c r="B41" s="9" t="s">
        <v>68</v>
      </c>
      <c r="C41" s="10"/>
      <c r="D41" s="10"/>
      <c r="E41" s="10"/>
      <c r="F41" s="10"/>
      <c r="G41" s="10"/>
      <c r="H41" s="11">
        <v>0</v>
      </c>
      <c r="I41" s="16">
        <f>I42+I43+I44+I45</f>
        <v>123129035.06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f>X42+X43+X44+X45</f>
        <v>35287210.82</v>
      </c>
      <c r="Y41" s="16">
        <v>105268397.92</v>
      </c>
      <c r="Z41" s="16">
        <v>0</v>
      </c>
      <c r="AA41" s="16">
        <v>0</v>
      </c>
      <c r="AB41" s="16">
        <v>0</v>
      </c>
      <c r="AC41" s="16">
        <v>0</v>
      </c>
      <c r="AD41" s="16">
        <v>105268397.92</v>
      </c>
      <c r="AE41" s="16">
        <f t="shared" si="0"/>
        <v>87841824.24000001</v>
      </c>
      <c r="AF41" s="17">
        <f t="shared" si="1"/>
        <v>0.28658724404690383</v>
      </c>
      <c r="AG41" s="11">
        <v>0</v>
      </c>
      <c r="AH41" s="3"/>
    </row>
    <row r="42" spans="1:34" ht="15" outlineLevel="1">
      <c r="A42" s="12" t="s">
        <v>69</v>
      </c>
      <c r="B42" s="10" t="s">
        <v>70</v>
      </c>
      <c r="C42" s="10"/>
      <c r="D42" s="10"/>
      <c r="E42" s="10"/>
      <c r="F42" s="10"/>
      <c r="G42" s="10"/>
      <c r="H42" s="13">
        <v>0</v>
      </c>
      <c r="I42" s="18">
        <v>3400000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>
        <v>1642766.92</v>
      </c>
      <c r="Y42" s="18">
        <v>3421090.28</v>
      </c>
      <c r="Z42" s="18">
        <v>0</v>
      </c>
      <c r="AA42" s="18">
        <v>0</v>
      </c>
      <c r="AB42" s="18">
        <v>0</v>
      </c>
      <c r="AC42" s="18">
        <v>0</v>
      </c>
      <c r="AD42" s="18">
        <v>3421090.28</v>
      </c>
      <c r="AE42" s="18">
        <f t="shared" si="0"/>
        <v>1757233.08</v>
      </c>
      <c r="AF42" s="19">
        <f t="shared" si="1"/>
        <v>0.48316674117647057</v>
      </c>
      <c r="AG42" s="11">
        <v>0</v>
      </c>
      <c r="AH42" s="3"/>
    </row>
    <row r="43" spans="1:34" ht="15" outlineLevel="1">
      <c r="A43" s="12" t="s">
        <v>71</v>
      </c>
      <c r="B43" s="10" t="s">
        <v>72</v>
      </c>
      <c r="C43" s="10"/>
      <c r="D43" s="10"/>
      <c r="E43" s="10"/>
      <c r="F43" s="10"/>
      <c r="G43" s="10"/>
      <c r="H43" s="13">
        <v>0</v>
      </c>
      <c r="I43" s="18">
        <v>7715275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>
        <v>3520327.06</v>
      </c>
      <c r="Y43" s="18">
        <v>10076750</v>
      </c>
      <c r="Z43" s="18">
        <v>0</v>
      </c>
      <c r="AA43" s="18">
        <v>0</v>
      </c>
      <c r="AB43" s="18">
        <v>0</v>
      </c>
      <c r="AC43" s="18">
        <v>0</v>
      </c>
      <c r="AD43" s="18">
        <v>10076750</v>
      </c>
      <c r="AE43" s="18">
        <f t="shared" si="0"/>
        <v>4194947.9399999995</v>
      </c>
      <c r="AF43" s="19">
        <f t="shared" si="1"/>
        <v>0.45628017925479003</v>
      </c>
      <c r="AG43" s="11">
        <v>0</v>
      </c>
      <c r="AH43" s="3"/>
    </row>
    <row r="44" spans="1:34" ht="15" outlineLevel="1">
      <c r="A44" s="12" t="s">
        <v>73</v>
      </c>
      <c r="B44" s="10" t="s">
        <v>74</v>
      </c>
      <c r="C44" s="10"/>
      <c r="D44" s="10"/>
      <c r="E44" s="10"/>
      <c r="F44" s="10"/>
      <c r="G44" s="10"/>
      <c r="H44" s="13">
        <v>0</v>
      </c>
      <c r="I44" s="18">
        <v>111463760.06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>
        <v>29828708.24</v>
      </c>
      <c r="Y44" s="18">
        <v>91220558.69</v>
      </c>
      <c r="Z44" s="18">
        <v>0</v>
      </c>
      <c r="AA44" s="18">
        <v>0</v>
      </c>
      <c r="AB44" s="18">
        <v>0</v>
      </c>
      <c r="AC44" s="18">
        <v>0</v>
      </c>
      <c r="AD44" s="18">
        <v>91220558.69</v>
      </c>
      <c r="AE44" s="18">
        <f t="shared" si="0"/>
        <v>81635051.82000001</v>
      </c>
      <c r="AF44" s="19">
        <f t="shared" si="1"/>
        <v>0.2676090257850933</v>
      </c>
      <c r="AG44" s="11">
        <v>0</v>
      </c>
      <c r="AH44" s="3"/>
    </row>
    <row r="45" spans="1:34" ht="25.5" outlineLevel="1">
      <c r="A45" s="12" t="s">
        <v>75</v>
      </c>
      <c r="B45" s="10" t="s">
        <v>76</v>
      </c>
      <c r="C45" s="10"/>
      <c r="D45" s="10"/>
      <c r="E45" s="10"/>
      <c r="F45" s="10"/>
      <c r="G45" s="10"/>
      <c r="H45" s="13">
        <v>0</v>
      </c>
      <c r="I45" s="18">
        <v>550000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>
        <v>295408.6</v>
      </c>
      <c r="Y45" s="18">
        <v>549998.95</v>
      </c>
      <c r="Z45" s="18">
        <v>0</v>
      </c>
      <c r="AA45" s="18">
        <v>0</v>
      </c>
      <c r="AB45" s="18">
        <v>0</v>
      </c>
      <c r="AC45" s="18">
        <v>0</v>
      </c>
      <c r="AD45" s="18">
        <v>549998.95</v>
      </c>
      <c r="AE45" s="18">
        <f t="shared" si="0"/>
        <v>254591.40000000002</v>
      </c>
      <c r="AF45" s="19">
        <f t="shared" si="1"/>
        <v>0.5371065454545454</v>
      </c>
      <c r="AG45" s="11">
        <v>0</v>
      </c>
      <c r="AH45" s="3"/>
    </row>
    <row r="46" spans="1:34" ht="15">
      <c r="A46" s="8" t="s">
        <v>77</v>
      </c>
      <c r="B46" s="9" t="s">
        <v>78</v>
      </c>
      <c r="C46" s="10"/>
      <c r="D46" s="10"/>
      <c r="E46" s="10"/>
      <c r="F46" s="10"/>
      <c r="G46" s="10"/>
      <c r="H46" s="11">
        <v>0</v>
      </c>
      <c r="I46" s="16">
        <f>I47+I48+I49</f>
        <v>100583829.82000001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f>X47+X48+X49</f>
        <v>54125789.16</v>
      </c>
      <c r="Y46" s="16">
        <v>85122725.79</v>
      </c>
      <c r="Z46" s="16">
        <v>0</v>
      </c>
      <c r="AA46" s="16">
        <v>0</v>
      </c>
      <c r="AB46" s="16">
        <v>0</v>
      </c>
      <c r="AC46" s="16">
        <v>0</v>
      </c>
      <c r="AD46" s="16">
        <v>85122725.79</v>
      </c>
      <c r="AE46" s="16">
        <f t="shared" si="0"/>
        <v>46458040.66000001</v>
      </c>
      <c r="AF46" s="17">
        <f t="shared" si="1"/>
        <v>0.5381162087073131</v>
      </c>
      <c r="AG46" s="11">
        <v>0</v>
      </c>
      <c r="AH46" s="3"/>
    </row>
    <row r="47" spans="1:34" ht="15" outlineLevel="1">
      <c r="A47" s="12" t="s">
        <v>79</v>
      </c>
      <c r="B47" s="10" t="s">
        <v>80</v>
      </c>
      <c r="C47" s="10"/>
      <c r="D47" s="10"/>
      <c r="E47" s="10"/>
      <c r="F47" s="10"/>
      <c r="G47" s="10"/>
      <c r="H47" s="13">
        <v>0</v>
      </c>
      <c r="I47" s="18">
        <v>89455776.9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>
        <v>49015107.93</v>
      </c>
      <c r="Y47" s="18">
        <v>77054237.5</v>
      </c>
      <c r="Z47" s="18">
        <v>0</v>
      </c>
      <c r="AA47" s="18">
        <v>0</v>
      </c>
      <c r="AB47" s="18">
        <v>0</v>
      </c>
      <c r="AC47" s="18">
        <v>0</v>
      </c>
      <c r="AD47" s="18">
        <v>77054237.5</v>
      </c>
      <c r="AE47" s="18">
        <f t="shared" si="0"/>
        <v>40440668.970000006</v>
      </c>
      <c r="AF47" s="19">
        <f t="shared" si="1"/>
        <v>0.5479255742733368</v>
      </c>
      <c r="AG47" s="11">
        <v>0</v>
      </c>
      <c r="AH47" s="3"/>
    </row>
    <row r="48" spans="1:34" ht="15" outlineLevel="1">
      <c r="A48" s="12" t="s">
        <v>81</v>
      </c>
      <c r="B48" s="10" t="s">
        <v>82</v>
      </c>
      <c r="C48" s="10"/>
      <c r="D48" s="10"/>
      <c r="E48" s="10"/>
      <c r="F48" s="10"/>
      <c r="G48" s="10"/>
      <c r="H48" s="13">
        <v>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>
        <v>4436138.55</v>
      </c>
      <c r="Z48" s="18">
        <v>0</v>
      </c>
      <c r="AA48" s="18">
        <v>0</v>
      </c>
      <c r="AB48" s="18">
        <v>0</v>
      </c>
      <c r="AC48" s="18">
        <v>0</v>
      </c>
      <c r="AD48" s="18">
        <v>4436138.55</v>
      </c>
      <c r="AE48" s="18">
        <f t="shared" si="0"/>
        <v>0</v>
      </c>
      <c r="AF48" s="19">
        <v>0</v>
      </c>
      <c r="AG48" s="11">
        <v>0</v>
      </c>
      <c r="AH48" s="3"/>
    </row>
    <row r="49" spans="1:34" ht="25.5" outlineLevel="1">
      <c r="A49" s="12" t="s">
        <v>83</v>
      </c>
      <c r="B49" s="10" t="s">
        <v>84</v>
      </c>
      <c r="C49" s="10"/>
      <c r="D49" s="10"/>
      <c r="E49" s="10"/>
      <c r="F49" s="10"/>
      <c r="G49" s="10"/>
      <c r="H49" s="13">
        <v>0</v>
      </c>
      <c r="I49" s="18">
        <v>11128052.92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>
        <v>5110681.23</v>
      </c>
      <c r="Y49" s="18">
        <v>3632349.74</v>
      </c>
      <c r="Z49" s="18">
        <v>0</v>
      </c>
      <c r="AA49" s="18">
        <v>0</v>
      </c>
      <c r="AB49" s="18">
        <v>0</v>
      </c>
      <c r="AC49" s="18">
        <v>0</v>
      </c>
      <c r="AD49" s="18">
        <v>3632349.74</v>
      </c>
      <c r="AE49" s="18">
        <f t="shared" si="0"/>
        <v>6017371.6899999995</v>
      </c>
      <c r="AF49" s="19">
        <f t="shared" si="1"/>
        <v>0.4592610465407456</v>
      </c>
      <c r="AG49" s="11">
        <v>0</v>
      </c>
      <c r="AH49" s="3"/>
    </row>
    <row r="50" spans="1:34" ht="15">
      <c r="A50" s="8" t="s">
        <v>85</v>
      </c>
      <c r="B50" s="9" t="s">
        <v>86</v>
      </c>
      <c r="C50" s="10"/>
      <c r="D50" s="10"/>
      <c r="E50" s="10"/>
      <c r="F50" s="10"/>
      <c r="G50" s="10"/>
      <c r="H50" s="11">
        <v>0</v>
      </c>
      <c r="I50" s="16">
        <f>I51</f>
        <v>3407200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f>X51</f>
        <v>1570310</v>
      </c>
      <c r="Y50" s="16">
        <v>3433743.26</v>
      </c>
      <c r="Z50" s="16">
        <v>0</v>
      </c>
      <c r="AA50" s="16">
        <v>0</v>
      </c>
      <c r="AB50" s="16">
        <v>0</v>
      </c>
      <c r="AC50" s="16">
        <v>0</v>
      </c>
      <c r="AD50" s="16">
        <v>3433743.26</v>
      </c>
      <c r="AE50" s="16">
        <f t="shared" si="0"/>
        <v>1836890</v>
      </c>
      <c r="AF50" s="17">
        <f t="shared" si="1"/>
        <v>0.4608799013853017</v>
      </c>
      <c r="AG50" s="11">
        <v>0</v>
      </c>
      <c r="AH50" s="3"/>
    </row>
    <row r="51" spans="1:34" ht="15" outlineLevel="1">
      <c r="A51" s="12" t="s">
        <v>87</v>
      </c>
      <c r="B51" s="10" t="s">
        <v>88</v>
      </c>
      <c r="C51" s="10"/>
      <c r="D51" s="10"/>
      <c r="E51" s="10"/>
      <c r="F51" s="10"/>
      <c r="G51" s="10"/>
      <c r="H51" s="13">
        <v>0</v>
      </c>
      <c r="I51" s="18">
        <v>3407200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>
        <v>1570310</v>
      </c>
      <c r="Y51" s="18">
        <v>3433743.26</v>
      </c>
      <c r="Z51" s="18">
        <v>0</v>
      </c>
      <c r="AA51" s="18">
        <v>0</v>
      </c>
      <c r="AB51" s="18">
        <v>0</v>
      </c>
      <c r="AC51" s="18">
        <v>0</v>
      </c>
      <c r="AD51" s="18">
        <v>3433743.26</v>
      </c>
      <c r="AE51" s="18">
        <f t="shared" si="0"/>
        <v>1836890</v>
      </c>
      <c r="AF51" s="17">
        <f t="shared" si="1"/>
        <v>0.4608799013853017</v>
      </c>
      <c r="AG51" s="11">
        <v>0</v>
      </c>
      <c r="AH51" s="3"/>
    </row>
    <row r="52" spans="1:34" ht="38.25">
      <c r="A52" s="8" t="s">
        <v>89</v>
      </c>
      <c r="B52" s="9" t="s">
        <v>90</v>
      </c>
      <c r="C52" s="9"/>
      <c r="D52" s="9"/>
      <c r="E52" s="9"/>
      <c r="F52" s="9"/>
      <c r="G52" s="9"/>
      <c r="H52" s="11">
        <v>0</v>
      </c>
      <c r="I52" s="16">
        <f>I53</f>
        <v>13878977.63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f>X53</f>
        <v>4851751.58</v>
      </c>
      <c r="Y52" s="16">
        <v>1283973.6</v>
      </c>
      <c r="Z52" s="16">
        <v>0</v>
      </c>
      <c r="AA52" s="16">
        <v>0</v>
      </c>
      <c r="AB52" s="16">
        <v>0</v>
      </c>
      <c r="AC52" s="16">
        <v>0</v>
      </c>
      <c r="AD52" s="16">
        <v>1283973.6</v>
      </c>
      <c r="AE52" s="16">
        <f t="shared" si="0"/>
        <v>9027226.05</v>
      </c>
      <c r="AF52" s="17">
        <f t="shared" si="1"/>
        <v>0.34957557460952543</v>
      </c>
      <c r="AG52" s="11">
        <v>0</v>
      </c>
      <c r="AH52" s="3"/>
    </row>
    <row r="53" spans="1:34" ht="25.5" outlineLevel="1">
      <c r="A53" s="12" t="s">
        <v>91</v>
      </c>
      <c r="B53" s="10" t="s">
        <v>92</v>
      </c>
      <c r="C53" s="10"/>
      <c r="D53" s="10"/>
      <c r="E53" s="10"/>
      <c r="F53" s="10"/>
      <c r="G53" s="10"/>
      <c r="H53" s="13">
        <v>0</v>
      </c>
      <c r="I53" s="18">
        <v>13878977.63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>
        <v>4851751.58</v>
      </c>
      <c r="Y53" s="18">
        <v>1283973.6</v>
      </c>
      <c r="Z53" s="18">
        <v>0</v>
      </c>
      <c r="AA53" s="18">
        <v>0</v>
      </c>
      <c r="AB53" s="18">
        <v>0</v>
      </c>
      <c r="AC53" s="18">
        <v>0</v>
      </c>
      <c r="AD53" s="18">
        <v>1283973.6</v>
      </c>
      <c r="AE53" s="18">
        <f t="shared" si="0"/>
        <v>9027226.05</v>
      </c>
      <c r="AF53" s="17">
        <f t="shared" si="1"/>
        <v>0.34957557460952543</v>
      </c>
      <c r="AG53" s="11">
        <v>0</v>
      </c>
      <c r="AH53" s="3"/>
    </row>
    <row r="54" spans="1:34" ht="12.75" customHeight="1">
      <c r="A54" s="31" t="s">
        <v>93</v>
      </c>
      <c r="B54" s="32"/>
      <c r="C54" s="32"/>
      <c r="D54" s="32"/>
      <c r="E54" s="32"/>
      <c r="F54" s="32"/>
      <c r="G54" s="33"/>
      <c r="H54" s="14">
        <v>0</v>
      </c>
      <c r="I54" s="20">
        <f>I8+I17+I20+I26+I31+I38+I41+I46+I50+I52</f>
        <v>1969751336.9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f>X8+X17+X20+X26+X31+X38+X41+X46+X50+X52</f>
        <v>827953126.96</v>
      </c>
      <c r="Y54" s="20">
        <v>1695358579.66</v>
      </c>
      <c r="Z54" s="20">
        <v>0</v>
      </c>
      <c r="AA54" s="20">
        <v>0</v>
      </c>
      <c r="AB54" s="20">
        <v>0</v>
      </c>
      <c r="AC54" s="20">
        <v>0</v>
      </c>
      <c r="AD54" s="20">
        <v>1695358579.66</v>
      </c>
      <c r="AE54" s="16">
        <f t="shared" si="0"/>
        <v>1141798209.94</v>
      </c>
      <c r="AF54" s="17">
        <f t="shared" si="1"/>
        <v>0.42033383171250177</v>
      </c>
      <c r="AG54" s="14">
        <v>0</v>
      </c>
      <c r="AH54" s="3"/>
    </row>
    <row r="55" spans="1:34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 t="s">
        <v>3</v>
      </c>
      <c r="T55" s="3"/>
      <c r="U55" s="3"/>
      <c r="V55" s="3"/>
      <c r="W55" s="3"/>
      <c r="X55" s="3"/>
      <c r="Y55" s="3" t="s">
        <v>3</v>
      </c>
      <c r="Z55" s="3"/>
      <c r="AA55" s="3"/>
      <c r="AB55" s="3"/>
      <c r="AC55" s="3" t="s">
        <v>3</v>
      </c>
      <c r="AD55" s="3"/>
      <c r="AE55" s="3"/>
      <c r="AF55" s="3"/>
      <c r="AG55" s="3"/>
      <c r="AH55" s="3"/>
    </row>
    <row r="56" spans="1:34" ht="1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5"/>
      <c r="AA56" s="5"/>
      <c r="AB56" s="5"/>
      <c r="AC56" s="5"/>
      <c r="AD56" s="5"/>
      <c r="AE56" s="5"/>
      <c r="AF56" s="5"/>
      <c r="AG56" s="5"/>
      <c r="AH56" s="3"/>
    </row>
  </sheetData>
  <sheetProtection/>
  <mergeCells count="36">
    <mergeCell ref="AG6:AG7"/>
    <mergeCell ref="A54:G54"/>
    <mergeCell ref="A56:Y56"/>
    <mergeCell ref="AA6:AA7"/>
    <mergeCell ref="AB6:AB7"/>
    <mergeCell ref="AD6:AD7"/>
    <mergeCell ref="AE6:AE7"/>
    <mergeCell ref="AF6:AF7"/>
    <mergeCell ref="X6:X7"/>
    <mergeCell ref="Z6:Z7"/>
    <mergeCell ref="P6:P7"/>
    <mergeCell ref="Q6:Q7"/>
    <mergeCell ref="R6:R7"/>
    <mergeCell ref="T6:T7"/>
    <mergeCell ref="N6:N7"/>
    <mergeCell ref="O6:O7"/>
    <mergeCell ref="J6:J7"/>
    <mergeCell ref="U6:U7"/>
    <mergeCell ref="V6:V7"/>
    <mergeCell ref="W6:W7"/>
    <mergeCell ref="E6:E7"/>
    <mergeCell ref="A6:A7"/>
    <mergeCell ref="B6:B7"/>
    <mergeCell ref="K6:K7"/>
    <mergeCell ref="L6:L7"/>
    <mergeCell ref="M6:M7"/>
    <mergeCell ref="A1:I1"/>
    <mergeCell ref="A4:AF4"/>
    <mergeCell ref="A5:AG5"/>
    <mergeCell ref="I6:I7"/>
    <mergeCell ref="H6:H7"/>
    <mergeCell ref="G6:G7"/>
    <mergeCell ref="F6:F7"/>
    <mergeCell ref="A2:AF3"/>
    <mergeCell ref="C6:C7"/>
    <mergeCell ref="D6:D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Прокопьева Людмила Ивановна</cp:lastModifiedBy>
  <dcterms:created xsi:type="dcterms:W3CDTF">2022-01-14T04:30:14Z</dcterms:created>
  <dcterms:modified xsi:type="dcterms:W3CDTF">2022-07-14T07:04:09Z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ИСПОЛНЕНИЕ бюджета план и фин-е по корр.и КБК (копия Людмила)(9).xlsx</vt:lpwstr>
  </property>
  <property fmtid="{D5CDD505-2E9C-101B-9397-08002B2CF9AE}" pid="4" name="Версия клиента">
    <vt:lpwstr>21.1.34.10260 (.NET 4.7.2)</vt:lpwstr>
  </property>
  <property fmtid="{D5CDD505-2E9C-101B-9397-08002B2CF9AE}" pid="5" name="Версия базы">
    <vt:lpwstr>21.1.1422.297671528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BKS_2021</vt:lpwstr>
  </property>
  <property fmtid="{D5CDD505-2E9C-101B-9397-08002B2CF9AE}" pid="9" name="Пользователь">
    <vt:lpwstr>людмила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