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390" yWindow="690" windowWidth="12135" windowHeight="8970"/>
  </bookViews>
  <sheets>
    <sheet name="Документ" sheetId="2" r:id="rId1"/>
  </sheets>
  <calcPr calcId="145621"/>
</workbook>
</file>

<file path=xl/calcChain.xml><?xml version="1.0" encoding="utf-8"?>
<calcChain xmlns="http://schemas.openxmlformats.org/spreadsheetml/2006/main">
  <c r="K123" i="2" l="1"/>
  <c r="N101" i="2"/>
  <c r="M101" i="2"/>
  <c r="J101" i="2"/>
  <c r="K42" i="2"/>
  <c r="L13" i="2"/>
  <c r="K13" i="2"/>
  <c r="L21" i="2"/>
  <c r="K21" i="2"/>
  <c r="N15" i="2"/>
  <c r="M15" i="2"/>
  <c r="J56" i="2"/>
  <c r="M56" i="2"/>
  <c r="N56" i="2"/>
  <c r="D33" i="2"/>
  <c r="E33" i="2"/>
  <c r="F33" i="2"/>
  <c r="G33" i="2"/>
  <c r="H33" i="2"/>
  <c r="I33" i="2"/>
  <c r="N20" i="2"/>
  <c r="M20" i="2"/>
  <c r="J20" i="2"/>
  <c r="I20" i="2"/>
  <c r="D20" i="2"/>
  <c r="E20" i="2"/>
  <c r="F20" i="2"/>
  <c r="G20" i="2"/>
  <c r="H20" i="2"/>
  <c r="N8" i="2"/>
  <c r="M8" i="2"/>
  <c r="J8" i="2"/>
  <c r="I8" i="2"/>
  <c r="H8" i="2"/>
  <c r="G8" i="2"/>
  <c r="F8" i="2"/>
  <c r="E8" i="2"/>
  <c r="D8" i="2"/>
  <c r="C94" i="2"/>
  <c r="C117" i="2"/>
  <c r="C101" i="2"/>
  <c r="C95" i="2"/>
  <c r="C56" i="2"/>
  <c r="C43" i="2"/>
  <c r="K8" i="2" l="1"/>
  <c r="L9" i="2"/>
  <c r="L10" i="2"/>
  <c r="L11" i="2"/>
  <c r="L12" i="2"/>
  <c r="L16" i="2"/>
  <c r="L17" i="2"/>
  <c r="L18" i="2"/>
  <c r="L19" i="2"/>
  <c r="L22" i="2"/>
  <c r="L23" i="2"/>
  <c r="L24" i="2"/>
  <c r="L26" i="2"/>
  <c r="L27" i="2"/>
  <c r="L28" i="2"/>
  <c r="L30" i="2"/>
  <c r="L31" i="2"/>
  <c r="L32" i="2"/>
  <c r="L34" i="2"/>
  <c r="L35" i="2"/>
  <c r="L37" i="2"/>
  <c r="L38" i="2"/>
  <c r="L39" i="2"/>
  <c r="L40" i="2"/>
  <c r="L41" i="2"/>
  <c r="L42" i="2"/>
  <c r="L44" i="2"/>
  <c r="L45" i="2"/>
  <c r="L46" i="2"/>
  <c r="L47" i="2"/>
  <c r="L50" i="2"/>
  <c r="L51" i="2"/>
  <c r="L53" i="2"/>
  <c r="L54" i="2"/>
  <c r="L55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2" i="2"/>
  <c r="L93" i="2"/>
  <c r="L96" i="2"/>
  <c r="L98" i="2"/>
  <c r="L99" i="2"/>
  <c r="L100" i="2"/>
  <c r="L103" i="2"/>
  <c r="L104" i="2"/>
  <c r="L105" i="2"/>
  <c r="L106" i="2"/>
  <c r="L107" i="2"/>
  <c r="L108" i="2"/>
  <c r="L110" i="2"/>
  <c r="L111" i="2"/>
  <c r="L112" i="2"/>
  <c r="L113" i="2"/>
  <c r="L114" i="2"/>
  <c r="L115" i="2"/>
  <c r="L116" i="2"/>
  <c r="L118" i="2"/>
  <c r="L119" i="2"/>
  <c r="L120" i="2"/>
  <c r="L121" i="2"/>
  <c r="L122" i="2"/>
  <c r="L123" i="2"/>
  <c r="L125" i="2"/>
  <c r="L127" i="2"/>
  <c r="L128" i="2"/>
  <c r="L130" i="2"/>
  <c r="L132" i="2"/>
  <c r="L134" i="2"/>
  <c r="K132" i="2"/>
  <c r="K134" i="2"/>
  <c r="K131" i="2"/>
  <c r="K130" i="2"/>
  <c r="K128" i="2"/>
  <c r="K119" i="2"/>
  <c r="K120" i="2"/>
  <c r="K121" i="2"/>
  <c r="K122" i="2"/>
  <c r="K125" i="2"/>
  <c r="K127" i="2"/>
  <c r="K118" i="2"/>
  <c r="K104" i="2"/>
  <c r="K105" i="2"/>
  <c r="K106" i="2"/>
  <c r="K107" i="2"/>
  <c r="K108" i="2"/>
  <c r="K110" i="2"/>
  <c r="K111" i="2"/>
  <c r="K112" i="2"/>
  <c r="K113" i="2"/>
  <c r="K114" i="2"/>
  <c r="K115" i="2"/>
  <c r="K116" i="2"/>
  <c r="K103" i="2"/>
  <c r="K98" i="2"/>
  <c r="K99" i="2"/>
  <c r="K100" i="2"/>
  <c r="K96" i="2"/>
  <c r="K93" i="2"/>
  <c r="K92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57" i="2"/>
  <c r="K54" i="2"/>
  <c r="K55" i="2"/>
  <c r="K53" i="2"/>
  <c r="K51" i="2"/>
  <c r="K50" i="2"/>
  <c r="K45" i="2"/>
  <c r="K46" i="2"/>
  <c r="K47" i="2"/>
  <c r="K44" i="2"/>
  <c r="K39" i="2"/>
  <c r="K40" i="2"/>
  <c r="K41" i="2"/>
  <c r="K38" i="2"/>
  <c r="K34" i="2"/>
  <c r="K33" i="2"/>
  <c r="K31" i="2"/>
  <c r="K30" i="2"/>
  <c r="K27" i="2"/>
  <c r="K28" i="2"/>
  <c r="K26" i="2"/>
  <c r="K23" i="2"/>
  <c r="K24" i="2"/>
  <c r="K22" i="2"/>
  <c r="K16" i="2"/>
  <c r="K17" i="2"/>
  <c r="K18" i="2"/>
  <c r="K19" i="2"/>
  <c r="K10" i="2"/>
  <c r="K11" i="2"/>
  <c r="K12" i="2"/>
  <c r="K9" i="2"/>
  <c r="I117" i="2"/>
  <c r="D133" i="2"/>
  <c r="E133" i="2"/>
  <c r="F133" i="2"/>
  <c r="G133" i="2"/>
  <c r="H133" i="2"/>
  <c r="I133" i="2"/>
  <c r="K133" i="2" s="1"/>
  <c r="I101" i="2"/>
  <c r="D101" i="2"/>
  <c r="E101" i="2"/>
  <c r="F101" i="2"/>
  <c r="G101" i="2"/>
  <c r="H101" i="2"/>
  <c r="I95" i="2"/>
  <c r="I56" i="2"/>
  <c r="D91" i="2"/>
  <c r="E91" i="2"/>
  <c r="F91" i="2"/>
  <c r="G91" i="2"/>
  <c r="H91" i="2"/>
  <c r="I91" i="2"/>
  <c r="D52" i="2"/>
  <c r="E52" i="2"/>
  <c r="F52" i="2"/>
  <c r="G52" i="2"/>
  <c r="H52" i="2"/>
  <c r="I52" i="2"/>
  <c r="D49" i="2"/>
  <c r="E49" i="2"/>
  <c r="F49" i="2"/>
  <c r="G49" i="2"/>
  <c r="H49" i="2"/>
  <c r="I49" i="2"/>
  <c r="K49" i="2" s="1"/>
  <c r="D43" i="2"/>
  <c r="E43" i="2"/>
  <c r="F43" i="2"/>
  <c r="G43" i="2"/>
  <c r="H43" i="2"/>
  <c r="I43" i="2"/>
  <c r="D36" i="2"/>
  <c r="E36" i="2"/>
  <c r="F36" i="2"/>
  <c r="G36" i="2"/>
  <c r="H36" i="2"/>
  <c r="I36" i="2"/>
  <c r="I7" i="2"/>
  <c r="I29" i="2"/>
  <c r="I25" i="2"/>
  <c r="I15" i="2"/>
  <c r="I14" i="2" s="1"/>
  <c r="N7" i="2"/>
  <c r="M117" i="2"/>
  <c r="N117" i="2"/>
  <c r="J117" i="2"/>
  <c r="M95" i="2"/>
  <c r="N95" i="2"/>
  <c r="J95" i="2"/>
  <c r="M91" i="2"/>
  <c r="N91" i="2"/>
  <c r="J91" i="2"/>
  <c r="J6" i="2" s="1"/>
  <c r="M52" i="2"/>
  <c r="N52" i="2"/>
  <c r="J52" i="2"/>
  <c r="N43" i="2"/>
  <c r="M43" i="2"/>
  <c r="J43" i="2"/>
  <c r="M36" i="2"/>
  <c r="N36" i="2"/>
  <c r="J36" i="2"/>
  <c r="M7" i="2"/>
  <c r="J7" i="2"/>
  <c r="M29" i="2"/>
  <c r="N29" i="2"/>
  <c r="M25" i="2"/>
  <c r="N25" i="2"/>
  <c r="J29" i="2"/>
  <c r="J25" i="2"/>
  <c r="N14" i="2"/>
  <c r="M14" i="2"/>
  <c r="J15" i="2"/>
  <c r="J14" i="2" s="1"/>
  <c r="I94" i="2" l="1"/>
  <c r="K56" i="2"/>
  <c r="L56" i="2"/>
  <c r="K52" i="2"/>
  <c r="K43" i="2"/>
  <c r="K36" i="2"/>
  <c r="K95" i="2"/>
  <c r="M94" i="2"/>
  <c r="D94" i="2"/>
  <c r="K91" i="2"/>
  <c r="N94" i="2"/>
  <c r="G6" i="2"/>
  <c r="E94" i="2"/>
  <c r="K14" i="2"/>
  <c r="N6" i="2"/>
  <c r="I6" i="2"/>
  <c r="K15" i="2"/>
  <c r="K101" i="2"/>
  <c r="F6" i="2"/>
  <c r="K7" i="2"/>
  <c r="K20" i="2"/>
  <c r="K25" i="2"/>
  <c r="K29" i="2"/>
  <c r="M6" i="2"/>
  <c r="F94" i="2"/>
  <c r="K117" i="2"/>
  <c r="H94" i="2"/>
  <c r="G94" i="2"/>
  <c r="J94" i="2"/>
  <c r="E6" i="2"/>
  <c r="E135" i="2" s="1"/>
  <c r="D6" i="2"/>
  <c r="D135" i="2" s="1"/>
  <c r="H6" i="2"/>
  <c r="C133" i="2"/>
  <c r="C131" i="2"/>
  <c r="L131" i="2" s="1"/>
  <c r="L117" i="2"/>
  <c r="L101" i="2"/>
  <c r="C91" i="2"/>
  <c r="L91" i="2" s="1"/>
  <c r="C52" i="2"/>
  <c r="L52" i="2" s="1"/>
  <c r="C49" i="2"/>
  <c r="L49" i="2" s="1"/>
  <c r="L43" i="2"/>
  <c r="C36" i="2"/>
  <c r="L36" i="2" s="1"/>
  <c r="C33" i="2"/>
  <c r="L33" i="2" s="1"/>
  <c r="C29" i="2"/>
  <c r="L29" i="2" s="1"/>
  <c r="C25" i="2"/>
  <c r="L25" i="2" s="1"/>
  <c r="C20" i="2"/>
  <c r="L20" i="2" s="1"/>
  <c r="C15" i="2"/>
  <c r="C8" i="2"/>
  <c r="I135" i="2" l="1"/>
  <c r="M135" i="2"/>
  <c r="N135" i="2"/>
  <c r="G135" i="2"/>
  <c r="H135" i="2"/>
  <c r="L133" i="2"/>
  <c r="F135" i="2"/>
  <c r="L8" i="2"/>
  <c r="C7" i="2"/>
  <c r="L7" i="2" s="1"/>
  <c r="L94" i="2"/>
  <c r="L15" i="2"/>
  <c r="C14" i="2"/>
  <c r="L14" i="2" s="1"/>
  <c r="L95" i="2"/>
  <c r="J135" i="2"/>
  <c r="K94" i="2"/>
  <c r="K6" i="2"/>
  <c r="C6" i="2"/>
  <c r="C135" i="2" l="1"/>
  <c r="L135" i="2" s="1"/>
  <c r="K135" i="2"/>
  <c r="L6" i="2"/>
</calcChain>
</file>

<file path=xl/sharedStrings.xml><?xml version="1.0" encoding="utf-8"?>
<sst xmlns="http://schemas.openxmlformats.org/spreadsheetml/2006/main" count="150" uniqueCount="146">
  <si>
    <t>Финансовое управление администрации Арсеньевского городского округа</t>
  </si>
  <si>
    <t>Доходы</t>
  </si>
  <si>
    <t>ИТОГО</t>
  </si>
  <si>
    <t/>
  </si>
  <si>
    <t>Код вида доходов</t>
  </si>
  <si>
    <t>НАЛОГОВЫЕ И НЕНАЛОГОВЫЕ ДОХОДЫ</t>
  </si>
  <si>
    <t>НАЛОГИ НА ПРИБЫЛЬ, ДОХОДЫ</t>
  </si>
  <si>
    <t xml:space="preserve"> Налог на доходы физических лиц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</si>
  <si>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</si>
  <si>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</si>
  <si>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Сведения о доходах по видам доходов на очередной финансовый год и плановый период в сравнении с ожидаемым исполнением за текущий финансовый год и отчетом за отчетный финансовый год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</si>
  <si>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</si>
  <si>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</si>
  <si>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НАЛОГИ НА ТОВАРЫ (РАБОТЫ, УСЛУГИ), РЕАЛИЗУЕМЫЕ НА ТЕРРИТОРИИ РОССИЙСКОЙ ФЕДЕРАЦИИ</t>
  </si>
  <si>
    <t xml:space="preserve"> 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</si>
  <si>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</si>
  <si>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</si>
  <si>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</si>
  <si>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</si>
  <si>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</si>
  <si>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 xml:space="preserve"> Единый налог на вмененный доход для отдельных видов деятельности</t>
  </si>
  <si>
    <t xml:space="preserve"> Единый сельскохозяйственный налог</t>
  </si>
  <si>
    <t>Налог, взимаемый в связи с применением патентной системы налогообложения</t>
  </si>
  <si>
    <t xml:space="preserve"> 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</si>
  <si>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</si>
  <si>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</si>
  <si>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 xml:space="preserve"> Земельный налог с физических лиц, обладающих земельным участком, расположенным в границах городских округов</t>
  </si>
  <si>
    <t>ГОСУДАРСТВЕННАЯ ПОШЛИНА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</si>
  <si>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</si>
  <si>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разрешения на установку рекламной конструкции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</si>
  <si>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</si>
  <si>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 ЗАДОЛЖЕННОСТЬ И ПЕРЕРАСЧЕТЫ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</si>
  <si>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городских округов</t>
  </si>
  <si>
    <t xml:space="preserve">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</si>
  <si>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Исполнитель ________________ В.В. Савощенко</t>
  </si>
  <si>
    <t xml:space="preserve"> 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</si>
  <si>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</si>
  <si>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</si>
  <si>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</si>
  <si>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Доходы от сдачи в аренду имущества, составляющего казну городских округов (за исключением земельных участков)</t>
  </si>
  <si>
    <t xml:space="preserve"> 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</si>
  <si>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 xml:space="preserve">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</si>
  <si>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ПЛАТЕЖИ ПРИ ПОЛЬЗОВАНИИ ПРИРОДНЫМИ РЕСУРСАМИ</t>
  </si>
  <si>
    <t>Плата за размещение твердых коммунальных отходов</t>
  </si>
  <si>
    <t>Плата за размещение отходов производства</t>
  </si>
  <si>
    <t>Плата за сбросы загрязняющих веществ в водные объекты</t>
  </si>
  <si>
    <t xml:space="preserve"> Плата за выбросы загрязняющих веществ в атмосферный воздух стационарными объектами</t>
  </si>
  <si>
    <t xml:space="preserve"> ДОХОДЫ ОТ ОКАЗАНИЯ ПЛАТНЫХ УСЛУГ И КОМПЕНСАЦИИ ЗАТРАТ ГОСУДАРСТВА</t>
  </si>
  <si>
    <t xml:space="preserve"> Доходы от оказания информационных услуг органами местного самоуправления городских округов, казенными учреждениями городских округов</t>
  </si>
  <si>
    <t>Прочие доходы от компенсации затрат бюджетов городских округов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</si>
  <si>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</si>
  <si>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</si>
  <si>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</si>
  <si>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</si>
  <si>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ПРОЧИЕ НЕНАЛОГОВЫЕ ДОХОДЫ</t>
  </si>
  <si>
    <t xml:space="preserve"> Невыясненные поступления, зачисляемые в бюджеты городских округов</t>
  </si>
  <si>
    <t xml:space="preserve"> Прочие неналоговые доходы бюджетов городских округов</t>
  </si>
  <si>
    <t>ШТРАФЫ, САНКЦИИ, ВОЗМЕЩЕНИЕ УЩЕРБА</t>
  </si>
  <si>
    <t xml:space="preserve">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</si>
  <si>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</si>
  <si>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</si>
  <si>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</si>
  <si>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</si>
  <si>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Денежные взыскания (штрафы) за нарушение законодательства Российской Федерации об охране и использовании животного мира</t>
  </si>
  <si>
    <t xml:space="preserve"> Денежные взыскания (штрафы) за нарушение законодательства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</si>
  <si>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</si>
  <si>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</si>
  <si>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денежные взыскания (штрафы) за правонарушения в области дорожного движения</t>
  </si>
  <si>
    <t xml:space="preserve">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</si>
  <si>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</si>
  <si>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</si>
  <si>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округов, либо в связи с уклонением от заключения таких контрактов или иных договоров</t>
  </si>
  <si>
    <t xml:space="preserve">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</si>
  <si>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 Прочие поступления от денежных взысканий (штрафов) и иных сумм в возмещение ущерба, зачисляемые в бюджеты городских округов</t>
  </si>
  <si>
    <t>БЕЗВОЗМЕЗДНЫЕ ПОСТУПЛЕНИЯ</t>
  </si>
  <si>
    <t xml:space="preserve"> Дотации бюджетам бюджетной системы Российской Федерации</t>
  </si>
  <si>
    <t xml:space="preserve"> Дотации бюджетам городских округов на выравнивание бюджетной обеспеченности</t>
  </si>
  <si>
    <t xml:space="preserve"> Дотации бюджетам городских округов на поддержку мер по обеспечению сбалансированности бюджетов</t>
  </si>
  <si>
    <t xml:space="preserve"> Субсидии бюджетам бюджетной системы Российской Федерации (межбюджетные субсидии)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</si>
  <si>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</si>
  <si>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 xml:space="preserve"> Субсидии бюджетам городских округов на реализацию мероприятий по обеспечению жильем молодых семей</t>
  </si>
  <si>
    <t xml:space="preserve"> Субсидия бюджетам городских округов на поддержку отрасли культуры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</si>
  <si>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</si>
  <si>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городских округов</t>
  </si>
  <si>
    <t>Субвенции бюджетнам бюджетной системы Россиийской Федерации</t>
  </si>
  <si>
    <t xml:space="preserve"> 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</si>
  <si>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</si>
  <si>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</si>
  <si>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</si>
  <si>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государственную регистрацию актов гражданского состояния</t>
  </si>
  <si>
    <t xml:space="preserve"> БЕЗВОЗМЕЗДНЫЕ ПОСТУПЛЕНИЯ ОТ НЕГОСУДАРСТВЕННЫХ ОРГАНИЗАЦИЙ</t>
  </si>
  <si>
    <t xml:space="preserve"> 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</si>
  <si>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 xml:space="preserve"> ВОЗВРАТ ОСТАТКОВ СУБСИДИЙ, СУБВЕНЦИЙ И ИНЫХ МЕЖБЮДЖЕТНЫХ ТРАНСФЕРТОВ, ИМЕЮЩИХ ЦЕЛЕВОЕ НАЗНАЧЕНИЕ, ПРОШЛЫХ ЛЕТ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</si>
  <si>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</si>
  <si>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Проект на 2022 год</t>
  </si>
  <si>
    <t>Субсидии бюджетам муниципальных образований Приморского края на обеспечение мероприятий по переселению граждан из аварийного жилищного фонда, в том числе переселению граждан из аварийного жилищного фонда  за счет средств краевого бюджета</t>
  </si>
  <si>
    <t>Субсидии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</si>
  <si>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Субсидии бюджетам муниципальных образований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</si>
  <si>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</si>
  <si>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Субсидии бюджетам муниципальных образований Приморского края на создание модельных муниципальных библиотек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</si>
  <si>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 на 2020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</si>
  <si>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образовательных организациях Приморского края, софинансируемых за счет средств федерального бюджета</t>
  </si>
  <si>
    <t xml:space="preserve">Субвенции на проведение Всероссийской переписи населения </t>
  </si>
  <si>
    <t xml:space="preserve">Межбюджетные трансферты бюджетам муниципальным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 </t>
  </si>
  <si>
    <t>Субсидии бюджетам городских округов на создание центров цифрового образования детей</t>
  </si>
  <si>
    <t>Субсидии бюджетам городских округов 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</si>
  <si>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</si>
  <si>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</si>
  <si>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</si>
  <si>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</si>
  <si>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 xml:space="preserve">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</si>
  <si>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</si>
  <si>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</si>
  <si>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</si>
  <si>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</si>
  <si>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</si>
  <si>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</si>
  <si>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</si>
  <si>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</si>
  <si>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</si>
  <si>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</si>
  <si>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</si>
  <si>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</si>
  <si>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</si>
  <si>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Дотации бюджетам городских округов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</si>
  <si>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2021585304</t>
  </si>
  <si>
    <t>Прочие дотации бюджетам городских округов</t>
  </si>
  <si>
    <t>Субсидии бюджетам городских округов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</si>
  <si>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2022530604</t>
  </si>
  <si>
    <t>Иные межбюджетные трансферты</t>
  </si>
  <si>
    <t>2024999904</t>
  </si>
  <si>
    <t>Исполнение за 2020 год</t>
  </si>
  <si>
    <t>Ожидаемое исполнение в 2021 году</t>
  </si>
  <si>
    <t>Отклонение проекта 2022 к ожидаемому исполнению 2021</t>
  </si>
  <si>
    <t>Отклонение проекта 2022 к  исполнению 2020</t>
  </si>
  <si>
    <t>Проект на 2023 год</t>
  </si>
  <si>
    <t>Проект на 2024 год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</si>
  <si>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</si>
  <si>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Дотации бюджетам городских округов на поддержку мер по обеспечению сбалансированности бюджетов</t>
  </si>
  <si>
    <t>2024900104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</si>
  <si>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</si>
  <si>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Налог, взимаемый в связи с применением упрощенной системы налогообложения</t>
  </si>
  <si>
    <t xml:space="preserve"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</t>
  </si>
  <si>
    <t>Прочие субсидии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дорожного фонда Приморского края</t>
  </si>
  <si>
    <t>Единая субвенция местным бюджетам из краевого бюджета</t>
  </si>
  <si>
    <t>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</si>
</sst>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2"/>
      <color rgb="FF000000"/>
      <name val="Arial Cyr"/>
    </font>
    <font>
      <b/>
      <sz val="12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1"/>
      <name val="Times New Roman"/>
      <family val="1"/>
      <charset val="204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FFFF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CCFFCC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6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1" fillId="0" borderId="1">
      <alignment horizontal="center" vertical="center"/>
    </xf>
    <xf numFmtId="0" fontId="1" fillId="0" borderId="2">
      <alignment horizontal="left"/>
    </xf>
    <xf numFmtId="49" fontId="1" fillId="2" borderId="3">
      <alignment horizontal="center" vertical="center" wrapText="1" shrinkToFit="1"/>
    </xf>
    <xf numFmtId="0" fontId="1" fillId="0" borderId="4"/>
    <xf numFmtId="49" fontId="1" fillId="0" borderId="3">
      <alignment horizontal="left" vertical="top" wrapText="1"/>
    </xf>
    <xf numFmtId="4" fontId="1" fillId="0" borderId="3">
      <alignment horizontal="right" vertical="top" shrinkToFit="1"/>
    </xf>
    <xf numFmtId="0" fontId="1" fillId="0" borderId="1">
      <alignment vertical="top"/>
    </xf>
    <xf numFmtId="0" fontId="5" fillId="0" borderId="0"/>
    <xf numFmtId="0" fontId="5" fillId="0" borderId="0"/>
    <xf numFmtId="0" fontId="5" fillId="0" borderId="0"/>
    <xf numFmtId="0" fontId="3" fillId="0" borderId="1"/>
    <xf numFmtId="0" fontId="3" fillId="0" borderId="1"/>
    <xf numFmtId="0" fontId="1" fillId="3" borderId="1"/>
    <xf numFmtId="0" fontId="1" fillId="3" borderId="1">
      <alignment shrinkToFit="1"/>
    </xf>
    <xf numFmtId="0" fontId="1" fillId="3" borderId="5"/>
    <xf numFmtId="0" fontId="4" fillId="4" borderId="6">
      <alignment horizontal="left" vertical="top" wrapText="1"/>
    </xf>
    <xf numFmtId="0" fontId="1" fillId="5" borderId="6">
      <alignment horizontal="left" vertical="top" wrapText="1"/>
    </xf>
    <xf numFmtId="0" fontId="1" fillId="3" borderId="7"/>
    <xf numFmtId="0" fontId="1" fillId="3" borderId="2"/>
    <xf numFmtId="0" fontId="4" fillId="0" borderId="1">
      <alignment horizontal="left" vertical="top" wrapText="1"/>
    </xf>
    <xf numFmtId="0" fontId="1" fillId="0" borderId="1">
      <alignment horizontal="left"/>
    </xf>
    <xf numFmtId="0" fontId="5" fillId="0" borderId="1"/>
    <xf numFmtId="0" fontId="5" fillId="0" borderId="1"/>
    <xf numFmtId="0" fontId="5" fillId="0" borderId="1"/>
    <xf numFmtId="0" fontId="5" fillId="0" borderId="1"/>
    <xf numFmtId="0" fontId="1" fillId="0" borderId="1"/>
    <xf numFmtId="0" fontId="1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</cellStyleXfs>
  <cellXfs count="20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10" applyNumberFormat="1" applyProtection="1">
      <alignment vertical="top"/>
    </xf>
    <xf numFmtId="0" fontId="15" fillId="0" borderId="56" xfId="0" applyFont="1" applyFill="1" applyBorder="1" applyAlignment="1">
      <alignment horizontal="left"/>
    </xf>
    <xf numFmtId="0" fontId="15" fillId="0" borderId="56" xfId="0" applyFont="1" applyFill="1" applyBorder="1" applyAlignment="1">
      <alignment horizontal="left" wrapText="1"/>
    </xf>
    <xf numFmtId="0" fontId="15" fillId="0" borderId="8" xfId="0" applyFont="1" applyFill="1" applyBorder="1" applyAlignment="1">
      <alignment horizontal="left" wrapText="1"/>
    </xf>
    <xf numFmtId="0" fontId="15" fillId="0" borderId="10" xfId="0" applyFont="1" applyFill="1" applyBorder="1" applyAlignment="1">
      <alignment horizontal="left" wrapText="1"/>
    </xf>
    <xf numFmtId="4" fontId="9" fillId="0" borderId="28" xfId="9" applyNumberFormat="1" applyFont="1" applyFill="1" applyBorder="1" applyAlignment="1" applyProtection="1">
      <alignment horizontal="center" shrinkToFit="1"/>
    </xf>
    <xf numFmtId="4" fontId="7" fillId="0" borderId="29" xfId="0" applyNumberFormat="1" applyFont="1" applyFill="1" applyBorder="1" applyAlignment="1" applyProtection="1">
      <alignment horizont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4" fontId="1" fillId="0" borderId="36" xfId="9" applyNumberFormat="1" applyFill="1" applyBorder="1" applyAlignment="1" applyProtection="1">
      <alignment horizontal="center" shrinkToFit="1"/>
    </xf>
    <xf numFmtId="4" fontId="0" fillId="0" borderId="32" xfId="0" applyNumberFormat="1" applyFill="1" applyBorder="1" applyAlignment="1" applyProtection="1">
      <alignment horizontal="center"/>
      <protection locked="0"/>
    </xf>
    <xf numFmtId="4" fontId="4" fillId="0" borderId="18" xfId="9" applyNumberFormat="1" applyFont="1" applyFill="1" applyBorder="1" applyAlignment="1" applyProtection="1">
      <alignment horizontal="center" shrinkToFit="1"/>
    </xf>
    <xf numFmtId="4" fontId="1" fillId="0" borderId="26" xfId="9" applyNumberFormat="1" applyFont="1" applyFill="1" applyBorder="1" applyAlignment="1" applyProtection="1">
      <alignment horizontal="center" shrinkToFit="1"/>
    </xf>
    <xf numFmtId="4" fontId="14" fillId="0" borderId="26" xfId="9" applyNumberFormat="1" applyFont="1" applyFill="1" applyBorder="1" applyAlignment="1" applyProtection="1">
      <alignment horizontal="center" shrinkToFit="1"/>
    </xf>
    <xf numFmtId="4" fontId="14" fillId="0" borderId="20" xfId="9" applyNumberFormat="1" applyFont="1" applyFill="1" applyBorder="1" applyAlignment="1" applyProtection="1">
      <alignment horizontal="center" shrinkToFit="1"/>
    </xf>
    <xf numFmtId="4" fontId="14" fillId="0" borderId="36" xfId="9" applyNumberFormat="1" applyFont="1" applyFill="1" applyBorder="1" applyAlignment="1" applyProtection="1">
      <alignment horizontal="center" shrinkToFit="1"/>
    </xf>
    <xf numFmtId="4" fontId="14" fillId="0" borderId="8" xfId="9" applyNumberFormat="1" applyFont="1" applyFill="1" applyBorder="1" applyAlignment="1" applyProtection="1">
      <alignment horizontal="center" shrinkToFit="1"/>
    </xf>
    <xf numFmtId="4" fontId="14" fillId="0" borderId="28" xfId="9" applyNumberFormat="1" applyFont="1" applyFill="1" applyBorder="1" applyAlignment="1" applyProtection="1">
      <alignment horizontal="center" shrinkToFit="1"/>
    </xf>
    <xf numFmtId="4" fontId="13" fillId="0" borderId="10" xfId="0" applyNumberFormat="1" applyFont="1" applyFill="1" applyBorder="1" applyAlignment="1" applyProtection="1">
      <alignment horizontal="center"/>
      <protection locked="0"/>
    </xf>
    <xf numFmtId="4" fontId="7" fillId="0" borderId="55" xfId="0" applyNumberFormat="1" applyFont="1" applyFill="1" applyBorder="1" applyAlignment="1" applyProtection="1">
      <alignment horizontal="center"/>
      <protection locked="0"/>
    </xf>
    <xf numFmtId="4" fontId="14" fillId="0" borderId="10" xfId="9" applyNumberFormat="1" applyFont="1" applyFill="1" applyBorder="1" applyAlignment="1" applyProtection="1">
      <alignment horizontal="center" shrinkToFit="1"/>
    </xf>
    <xf numFmtId="4" fontId="1" fillId="0" borderId="29" xfId="9" applyNumberFormat="1" applyFill="1" applyBorder="1" applyAlignment="1" applyProtection="1">
      <alignment horizontal="center" shrinkToFit="1"/>
    </xf>
    <xf numFmtId="4" fontId="1" fillId="0" borderId="49" xfId="9" applyNumberFormat="1" applyFill="1" applyBorder="1" applyAlignment="1" applyProtection="1">
      <alignment horizontal="center" shrinkToFit="1"/>
    </xf>
    <xf numFmtId="4" fontId="1" fillId="0" borderId="32" xfId="9" applyNumberFormat="1" applyFill="1" applyBorder="1" applyAlignment="1" applyProtection="1">
      <alignment horizontal="center" shrinkToFit="1"/>
    </xf>
    <xf numFmtId="4" fontId="0" fillId="0" borderId="13" xfId="0" applyNumberFormat="1" applyFill="1" applyBorder="1" applyAlignment="1" applyProtection="1">
      <alignment horizontal="center"/>
      <protection locked="0"/>
    </xf>
    <xf numFmtId="4" fontId="4" fillId="0" borderId="15" xfId="9" applyNumberFormat="1" applyFont="1" applyFill="1" applyBorder="1" applyAlignment="1" applyProtection="1">
      <alignment horizontal="center" shrinkToFit="1"/>
    </xf>
    <xf numFmtId="4" fontId="1" fillId="0" borderId="3" xfId="9" applyNumberFormat="1" applyFill="1" applyAlignment="1" applyProtection="1">
      <alignment horizontal="center" shrinkToFit="1"/>
    </xf>
    <xf numFmtId="4" fontId="9" fillId="0" borderId="3" xfId="9" applyNumberFormat="1" applyFont="1" applyFill="1" applyAlignment="1" applyProtection="1">
      <alignment horizontal="center" shrinkToFit="1"/>
    </xf>
    <xf numFmtId="4" fontId="0" fillId="0" borderId="10" xfId="0" applyNumberForma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" fillId="0" borderId="1" xfId="2" applyNumberFormat="1" applyFill="1" applyProtection="1"/>
    <xf numFmtId="0" fontId="0" fillId="0" borderId="10" xfId="0" applyFill="1" applyBorder="1" applyAlignment="1" applyProtection="1">
      <alignment horizontal="center" wrapText="1"/>
      <protection locked="0"/>
    </xf>
    <xf numFmtId="49" fontId="1" fillId="0" borderId="11" xfId="6" applyNumberFormat="1" applyFill="1" applyBorder="1" applyProtection="1">
      <alignment horizontal="center" vertical="center" wrapText="1" shrinkToFit="1"/>
    </xf>
    <xf numFmtId="49" fontId="1" fillId="0" borderId="12" xfId="6" applyNumberFormat="1" applyFill="1" applyBorder="1" applyProtection="1">
      <alignment horizontal="center" vertical="center" wrapText="1" shrinkToFit="1"/>
    </xf>
    <xf numFmtId="0" fontId="1" fillId="0" borderId="4" xfId="7" applyNumberFormat="1" applyFill="1" applyProtection="1"/>
    <xf numFmtId="0" fontId="11" fillId="0" borderId="10" xfId="0" applyFont="1" applyFill="1" applyBorder="1" applyAlignment="1" applyProtection="1">
      <alignment horizontal="center" wrapText="1"/>
      <protection locked="0"/>
    </xf>
    <xf numFmtId="0" fontId="8" fillId="0" borderId="44" xfId="0" applyFont="1" applyFill="1" applyBorder="1" applyProtection="1">
      <protection locked="0"/>
    </xf>
    <xf numFmtId="49" fontId="9" fillId="0" borderId="45" xfId="8" applyNumberFormat="1" applyFont="1" applyFill="1" applyBorder="1" applyProtection="1">
      <alignment horizontal="left" vertical="top" wrapText="1"/>
    </xf>
    <xf numFmtId="4" fontId="9" fillId="0" borderId="46" xfId="9" applyNumberFormat="1" applyFont="1" applyFill="1" applyBorder="1" applyAlignment="1" applyProtection="1">
      <alignment horizontal="center" shrinkToFit="1"/>
    </xf>
    <xf numFmtId="4" fontId="10" fillId="0" borderId="47" xfId="0" applyNumberFormat="1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Protection="1">
      <protection locked="0"/>
    </xf>
    <xf numFmtId="49" fontId="4" fillId="0" borderId="17" xfId="8" applyNumberFormat="1" applyFont="1" applyFill="1" applyBorder="1" applyProtection="1">
      <alignment horizontal="left" vertical="top" wrapText="1"/>
    </xf>
    <xf numFmtId="0" fontId="4" fillId="0" borderId="40" xfId="7" applyNumberFormat="1" applyFont="1" applyFill="1" applyBorder="1" applyAlignment="1" applyProtection="1">
      <alignment horizontal="center"/>
    </xf>
    <xf numFmtId="0" fontId="4" fillId="0" borderId="40" xfId="2" applyNumberFormat="1" applyFont="1" applyFill="1" applyBorder="1" applyAlignment="1" applyProtection="1">
      <alignment horizontal="center"/>
    </xf>
    <xf numFmtId="4" fontId="10" fillId="0" borderId="55" xfId="0" applyNumberFormat="1" applyFont="1" applyFill="1" applyBorder="1" applyAlignment="1" applyProtection="1">
      <alignment horizontal="center"/>
      <protection locked="0"/>
    </xf>
    <xf numFmtId="4" fontId="7" fillId="0" borderId="30" xfId="0" applyNumberFormat="1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Protection="1">
      <protection locked="0"/>
    </xf>
    <xf numFmtId="49" fontId="4" fillId="0" borderId="9" xfId="8" applyNumberFormat="1" applyFont="1" applyFill="1" applyBorder="1" applyProtection="1">
      <alignment horizontal="left" vertical="top" wrapText="1"/>
    </xf>
    <xf numFmtId="4" fontId="4" fillId="0" borderId="20" xfId="9" applyNumberFormat="1" applyFont="1" applyFill="1" applyBorder="1" applyAlignment="1" applyProtection="1">
      <alignment horizontal="center" shrinkToFit="1"/>
    </xf>
    <xf numFmtId="4" fontId="7" fillId="0" borderId="8" xfId="0" applyNumberFormat="1" applyFont="1" applyFill="1" applyBorder="1" applyAlignment="1" applyProtection="1">
      <alignment horizontal="center"/>
      <protection locked="0"/>
    </xf>
    <xf numFmtId="4" fontId="10" fillId="0" borderId="8" xfId="0" applyNumberFormat="1" applyFont="1" applyFill="1" applyBorder="1" applyAlignment="1" applyProtection="1">
      <alignment horizontal="center"/>
      <protection locked="0"/>
    </xf>
    <xf numFmtId="4" fontId="7" fillId="0" borderId="31" xfId="0" applyNumberFormat="1" applyFont="1" applyFill="1" applyBorder="1" applyAlignment="1" applyProtection="1">
      <alignment horizontal="center"/>
      <protection locked="0"/>
    </xf>
    <xf numFmtId="0" fontId="0" fillId="0" borderId="19" xfId="0" applyFill="1" applyBorder="1" applyProtection="1">
      <protection locked="0"/>
    </xf>
    <xf numFmtId="49" fontId="1" fillId="0" borderId="9" xfId="8" applyNumberFormat="1" applyFill="1" applyBorder="1" applyProtection="1">
      <alignment horizontal="left" vertical="top" wrapText="1"/>
    </xf>
    <xf numFmtId="4" fontId="1" fillId="0" borderId="20" xfId="9" applyNumberFormat="1" applyFill="1" applyBorder="1" applyAlignment="1" applyProtection="1">
      <alignment horizontal="center" shrinkToFit="1"/>
    </xf>
    <xf numFmtId="0" fontId="1" fillId="0" borderId="1" xfId="7" applyNumberFormat="1" applyFill="1" applyBorder="1" applyAlignment="1" applyProtection="1">
      <alignment horizontal="center"/>
    </xf>
    <xf numFmtId="0" fontId="1" fillId="0" borderId="1" xfId="2" applyNumberFormat="1" applyFill="1" applyBorder="1" applyAlignment="1" applyProtection="1">
      <alignment horizontal="center"/>
    </xf>
    <xf numFmtId="4" fontId="0" fillId="0" borderId="57" xfId="0" applyNumberFormat="1" applyFill="1" applyBorder="1" applyAlignment="1" applyProtection="1">
      <alignment horizontal="center"/>
      <protection locked="0"/>
    </xf>
    <xf numFmtId="4" fontId="12" fillId="0" borderId="8" xfId="0" applyNumberFormat="1" applyFont="1" applyFill="1" applyBorder="1" applyAlignment="1" applyProtection="1">
      <alignment horizontal="center"/>
      <protection locked="0"/>
    </xf>
    <xf numFmtId="4" fontId="0" fillId="0" borderId="56" xfId="0" applyNumberFormat="1" applyFill="1" applyBorder="1" applyAlignment="1" applyProtection="1">
      <alignment horizontal="center"/>
      <protection locked="0"/>
    </xf>
    <xf numFmtId="4" fontId="0" fillId="0" borderId="31" xfId="0" applyNumberFormat="1" applyFill="1" applyBorder="1" applyAlignment="1" applyProtection="1">
      <alignment horizontal="center"/>
      <protection locked="0"/>
    </xf>
    <xf numFmtId="0" fontId="0" fillId="0" borderId="37" xfId="0" applyFill="1" applyBorder="1" applyProtection="1">
      <protection locked="0"/>
    </xf>
    <xf numFmtId="49" fontId="1" fillId="0" borderId="11" xfId="8" applyNumberFormat="1" applyFill="1" applyBorder="1" applyProtection="1">
      <alignment horizontal="left" vertical="top" wrapText="1"/>
    </xf>
    <xf numFmtId="4" fontId="0" fillId="0" borderId="65" xfId="0" applyNumberFormat="1" applyFill="1" applyBorder="1" applyAlignment="1" applyProtection="1">
      <alignment horizontal="center"/>
      <protection locked="0"/>
    </xf>
    <xf numFmtId="4" fontId="12" fillId="0" borderId="10" xfId="0" applyNumberFormat="1" applyFont="1" applyFill="1" applyBorder="1" applyAlignment="1" applyProtection="1">
      <alignment horizontal="center"/>
      <protection locked="0"/>
    </xf>
    <xf numFmtId="4" fontId="0" fillId="0" borderId="58" xfId="0" applyNumberFormat="1" applyFill="1" applyBorder="1" applyAlignment="1" applyProtection="1">
      <alignment horizontal="center"/>
      <protection locked="0"/>
    </xf>
    <xf numFmtId="4" fontId="0" fillId="0" borderId="38" xfId="0" applyNumberFormat="1" applyFill="1" applyBorder="1" applyAlignment="1" applyProtection="1">
      <alignment horizontal="center"/>
      <protection locked="0"/>
    </xf>
    <xf numFmtId="49" fontId="1" fillId="0" borderId="8" xfId="8" applyNumberFormat="1" applyFill="1" applyBorder="1" applyProtection="1">
      <alignment horizontal="left" vertical="top" wrapText="1"/>
    </xf>
    <xf numFmtId="4" fontId="1" fillId="0" borderId="8" xfId="9" applyNumberFormat="1" applyFill="1" applyBorder="1" applyAlignment="1" applyProtection="1">
      <alignment horizontal="center" shrinkToFit="1"/>
    </xf>
    <xf numFmtId="0" fontId="1" fillId="0" borderId="8" xfId="7" applyNumberFormat="1" applyFill="1" applyBorder="1" applyAlignment="1" applyProtection="1">
      <alignment horizontal="center"/>
    </xf>
    <xf numFmtId="0" fontId="1" fillId="0" borderId="8" xfId="2" applyNumberFormat="1" applyFill="1" applyBorder="1" applyAlignment="1" applyProtection="1">
      <alignment horizontal="center"/>
    </xf>
    <xf numFmtId="0" fontId="0" fillId="0" borderId="66" xfId="0" applyFill="1" applyBorder="1" applyProtection="1">
      <protection locked="0"/>
    </xf>
    <xf numFmtId="49" fontId="1" fillId="0" borderId="67" xfId="8" applyNumberFormat="1" applyFill="1" applyBorder="1" applyProtection="1">
      <alignment horizontal="left" vertical="top" wrapText="1"/>
    </xf>
    <xf numFmtId="4" fontId="1" fillId="0" borderId="68" xfId="9" applyNumberFormat="1" applyFill="1" applyBorder="1" applyAlignment="1" applyProtection="1">
      <alignment horizontal="center" shrinkToFit="1"/>
    </xf>
    <xf numFmtId="0" fontId="1" fillId="0" borderId="43" xfId="7" applyNumberFormat="1" applyFill="1" applyBorder="1" applyAlignment="1" applyProtection="1">
      <alignment horizontal="center"/>
    </xf>
    <xf numFmtId="0" fontId="1" fillId="0" borderId="43" xfId="2" applyNumberFormat="1" applyFill="1" applyBorder="1" applyAlignment="1" applyProtection="1">
      <alignment horizontal="center"/>
    </xf>
    <xf numFmtId="4" fontId="0" fillId="0" borderId="69" xfId="0" applyNumberFormat="1" applyFill="1" applyBorder="1" applyAlignment="1" applyProtection="1">
      <alignment horizontal="center"/>
      <protection locked="0"/>
    </xf>
    <xf numFmtId="4" fontId="0" fillId="0" borderId="51" xfId="0" applyNumberFormat="1" applyFill="1" applyBorder="1" applyAlignment="1" applyProtection="1">
      <alignment horizontal="center"/>
      <protection locked="0"/>
    </xf>
    <xf numFmtId="4" fontId="12" fillId="0" borderId="32" xfId="0" applyNumberFormat="1" applyFont="1" applyFill="1" applyBorder="1" applyAlignment="1" applyProtection="1">
      <alignment horizontal="center"/>
      <protection locked="0"/>
    </xf>
    <xf numFmtId="4" fontId="0" fillId="0" borderId="70" xfId="0" applyNumberFormat="1" applyFill="1" applyBorder="1" applyAlignment="1" applyProtection="1">
      <alignment horizontal="center"/>
      <protection locked="0"/>
    </xf>
    <xf numFmtId="0" fontId="6" fillId="0" borderId="16" xfId="0" applyFont="1" applyFill="1" applyBorder="1" applyProtection="1">
      <protection locked="0"/>
    </xf>
    <xf numFmtId="4" fontId="7" fillId="0" borderId="16" xfId="0" applyNumberFormat="1" applyFont="1" applyFill="1" applyBorder="1" applyAlignment="1" applyProtection="1">
      <alignment horizontal="center"/>
      <protection locked="0"/>
    </xf>
    <xf numFmtId="4" fontId="0" fillId="0" borderId="19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49" fontId="1" fillId="0" borderId="22" xfId="8" applyNumberFormat="1" applyFill="1" applyBorder="1" applyProtection="1">
      <alignment horizontal="left" vertical="top" wrapText="1"/>
    </xf>
    <xf numFmtId="4" fontId="1" fillId="0" borderId="23" xfId="9" applyNumberFormat="1" applyFill="1" applyBorder="1" applyAlignment="1" applyProtection="1">
      <alignment horizontal="center" shrinkToFit="1"/>
    </xf>
    <xf numFmtId="4" fontId="0" fillId="0" borderId="21" xfId="0" applyNumberFormat="1" applyFill="1" applyBorder="1" applyAlignment="1" applyProtection="1">
      <alignment horizontal="center"/>
      <protection locked="0"/>
    </xf>
    <xf numFmtId="4" fontId="0" fillId="0" borderId="33" xfId="0" applyNumberFormat="1" applyFill="1" applyBorder="1" applyAlignment="1" applyProtection="1">
      <alignment horizontal="center"/>
      <protection locked="0"/>
    </xf>
    <xf numFmtId="4" fontId="6" fillId="0" borderId="29" xfId="0" applyNumberFormat="1" applyFont="1" applyFill="1" applyBorder="1" applyAlignment="1" applyProtection="1">
      <alignment horizontal="center"/>
      <protection locked="0"/>
    </xf>
    <xf numFmtId="4" fontId="6" fillId="0" borderId="55" xfId="0" applyNumberFormat="1" applyFont="1" applyFill="1" applyBorder="1" applyAlignment="1" applyProtection="1">
      <alignment horizontal="center"/>
      <protection locked="0"/>
    </xf>
    <xf numFmtId="4" fontId="8" fillId="0" borderId="55" xfId="0" applyNumberFormat="1" applyFont="1" applyFill="1" applyBorder="1" applyAlignment="1" applyProtection="1">
      <alignment horizontal="center"/>
      <protection locked="0"/>
    </xf>
    <xf numFmtId="4" fontId="6" fillId="0" borderId="30" xfId="0" applyNumberFormat="1" applyFont="1" applyFill="1" applyBorder="1" applyAlignment="1" applyProtection="1">
      <alignment horizontal="center"/>
      <protection locked="0"/>
    </xf>
    <xf numFmtId="0" fontId="13" fillId="0" borderId="25" xfId="0" applyFont="1" applyFill="1" applyBorder="1" applyProtection="1">
      <protection locked="0"/>
    </xf>
    <xf numFmtId="49" fontId="1" fillId="0" borderId="14" xfId="8" applyNumberFormat="1" applyFont="1" applyFill="1" applyBorder="1" applyProtection="1">
      <alignment horizontal="left" vertical="top" wrapText="1"/>
    </xf>
    <xf numFmtId="0" fontId="1" fillId="0" borderId="1" xfId="7" applyNumberFormat="1" applyFont="1" applyFill="1" applyBorder="1" applyAlignment="1" applyProtection="1">
      <alignment horizontal="center"/>
    </xf>
    <xf numFmtId="0" fontId="1" fillId="0" borderId="1" xfId="2" applyNumberFormat="1" applyFont="1" applyFill="1" applyBorder="1" applyAlignment="1" applyProtection="1">
      <alignment horizontal="center"/>
    </xf>
    <xf numFmtId="4" fontId="13" fillId="0" borderId="25" xfId="0" applyNumberFormat="1" applyFont="1" applyFill="1" applyBorder="1" applyAlignment="1" applyProtection="1">
      <alignment horizontal="center"/>
      <protection locked="0"/>
    </xf>
    <xf numFmtId="4" fontId="13" fillId="0" borderId="13" xfId="0" applyNumberFormat="1" applyFont="1" applyFill="1" applyBorder="1" applyAlignment="1" applyProtection="1">
      <alignment horizontal="center"/>
      <protection locked="0"/>
    </xf>
    <xf numFmtId="4" fontId="13" fillId="0" borderId="8" xfId="0" applyNumberFormat="1" applyFont="1" applyFill="1" applyBorder="1" applyAlignment="1" applyProtection="1">
      <alignment horizontal="center"/>
      <protection locked="0"/>
    </xf>
    <xf numFmtId="4" fontId="12" fillId="0" borderId="49" xfId="0" applyNumberFormat="1" applyFont="1" applyFill="1" applyBorder="1" applyAlignment="1" applyProtection="1">
      <alignment horizontal="center"/>
      <protection locked="0"/>
    </xf>
    <xf numFmtId="4" fontId="13" fillId="0" borderId="48" xfId="0" applyNumberFormat="1" applyFont="1" applyFill="1" applyBorder="1" applyAlignment="1" applyProtection="1">
      <alignment horizontal="center"/>
      <protection locked="0"/>
    </xf>
    <xf numFmtId="49" fontId="4" fillId="0" borderId="34" xfId="8" applyNumberFormat="1" applyFont="1" applyFill="1" applyBorder="1" applyProtection="1">
      <alignment horizontal="left" vertical="top" wrapText="1"/>
    </xf>
    <xf numFmtId="4" fontId="4" fillId="0" borderId="39" xfId="9" applyNumberFormat="1" applyFont="1" applyFill="1" applyBorder="1" applyAlignment="1" applyProtection="1">
      <alignment horizontal="center" shrinkToFit="1"/>
    </xf>
    <xf numFmtId="0" fontId="1" fillId="0" borderId="40" xfId="7" applyNumberFormat="1" applyFill="1" applyBorder="1" applyAlignment="1" applyProtection="1">
      <alignment horizontal="center"/>
    </xf>
    <xf numFmtId="0" fontId="1" fillId="0" borderId="40" xfId="2" applyNumberFormat="1" applyFill="1" applyBorder="1" applyAlignment="1" applyProtection="1">
      <alignment horizontal="center"/>
    </xf>
    <xf numFmtId="49" fontId="1" fillId="0" borderId="5" xfId="8" applyNumberFormat="1" applyFill="1" applyBorder="1" applyProtection="1">
      <alignment horizontal="left" vertical="top" wrapText="1"/>
    </xf>
    <xf numFmtId="4" fontId="1" fillId="0" borderId="41" xfId="9" applyNumberFormat="1" applyFill="1" applyBorder="1" applyAlignment="1" applyProtection="1">
      <alignment horizontal="center" shrinkToFit="1"/>
    </xf>
    <xf numFmtId="49" fontId="1" fillId="0" borderId="35" xfId="8" applyNumberFormat="1" applyFill="1" applyBorder="1" applyProtection="1">
      <alignment horizontal="left" vertical="top" wrapText="1"/>
    </xf>
    <xf numFmtId="4" fontId="1" fillId="0" borderId="42" xfId="9" applyNumberFormat="1" applyFill="1" applyBorder="1" applyAlignment="1" applyProtection="1">
      <alignment horizontal="center" shrinkToFit="1"/>
    </xf>
    <xf numFmtId="4" fontId="0" fillId="0" borderId="29" xfId="0" applyNumberFormat="1" applyFill="1" applyBorder="1" applyAlignment="1" applyProtection="1">
      <alignment horizontal="center"/>
      <protection locked="0"/>
    </xf>
    <xf numFmtId="4" fontId="0" fillId="0" borderId="30" xfId="0" applyNumberFormat="1" applyFill="1" applyBorder="1" applyAlignment="1" applyProtection="1">
      <alignment horizontal="center"/>
      <protection locked="0"/>
    </xf>
    <xf numFmtId="0" fontId="7" fillId="0" borderId="25" xfId="0" applyFont="1" applyFill="1" applyBorder="1" applyProtection="1">
      <protection locked="0"/>
    </xf>
    <xf numFmtId="49" fontId="4" fillId="0" borderId="14" xfId="8" applyNumberFormat="1" applyFont="1" applyFill="1" applyBorder="1" applyProtection="1">
      <alignment horizontal="left" vertical="top" wrapText="1"/>
    </xf>
    <xf numFmtId="4" fontId="4" fillId="0" borderId="26" xfId="9" applyNumberFormat="1" applyFont="1" applyFill="1" applyBorder="1" applyAlignment="1" applyProtection="1">
      <alignment horizontal="center" shrinkToFit="1"/>
    </xf>
    <xf numFmtId="4" fontId="4" fillId="0" borderId="71" xfId="9" applyNumberFormat="1" applyFont="1" applyFill="1" applyBorder="1" applyAlignment="1" applyProtection="1">
      <alignment horizontal="center" shrinkToFit="1"/>
    </xf>
    <xf numFmtId="4" fontId="0" fillId="0" borderId="72" xfId="0" applyNumberFormat="1" applyFill="1" applyBorder="1" applyAlignment="1" applyProtection="1">
      <alignment horizontal="center"/>
      <protection locked="0"/>
    </xf>
    <xf numFmtId="4" fontId="4" fillId="0" borderId="73" xfId="9" applyNumberFormat="1" applyFont="1" applyFill="1" applyBorder="1" applyAlignment="1" applyProtection="1">
      <alignment horizontal="center" shrinkToFit="1"/>
    </xf>
    <xf numFmtId="4" fontId="0" fillId="0" borderId="37" xfId="0" applyNumberFormat="1" applyFill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27" xfId="0" applyFill="1" applyBorder="1" applyProtection="1">
      <protection locked="0"/>
    </xf>
    <xf numFmtId="49" fontId="1" fillId="0" borderId="24" xfId="8" applyNumberFormat="1" applyFill="1" applyBorder="1" applyProtection="1">
      <alignment horizontal="left" vertical="top" wrapText="1"/>
    </xf>
    <xf numFmtId="4" fontId="1" fillId="0" borderId="28" xfId="9" applyNumberFormat="1" applyFill="1" applyBorder="1" applyAlignment="1" applyProtection="1">
      <alignment horizontal="center" shrinkToFit="1"/>
    </xf>
    <xf numFmtId="4" fontId="0" fillId="0" borderId="1" xfId="0" applyNumberFormat="1" applyFill="1" applyBorder="1" applyAlignment="1" applyProtection="1">
      <alignment horizontal="center"/>
      <protection locked="0"/>
    </xf>
    <xf numFmtId="4" fontId="0" fillId="0" borderId="66" xfId="0" applyNumberFormat="1" applyFill="1" applyBorder="1" applyAlignment="1" applyProtection="1">
      <alignment horizontal="center"/>
      <protection locked="0"/>
    </xf>
    <xf numFmtId="4" fontId="12" fillId="0" borderId="51" xfId="0" applyNumberFormat="1" applyFont="1" applyFill="1" applyBorder="1" applyAlignment="1" applyProtection="1">
      <alignment horizontal="center"/>
      <protection locked="0"/>
    </xf>
    <xf numFmtId="4" fontId="0" fillId="0" borderId="16" xfId="0" applyNumberFormat="1" applyFill="1" applyBorder="1" applyAlignment="1" applyProtection="1">
      <alignment horizontal="center"/>
      <protection locked="0"/>
    </xf>
    <xf numFmtId="4" fontId="7" fillId="0" borderId="74" xfId="0" applyNumberFormat="1" applyFont="1" applyFill="1" applyBorder="1" applyAlignment="1" applyProtection="1">
      <alignment horizontal="center"/>
      <protection locked="0"/>
    </xf>
    <xf numFmtId="49" fontId="1" fillId="0" borderId="3" xfId="8" applyNumberFormat="1" applyFill="1" applyProtection="1">
      <alignment horizontal="left" vertical="top" wrapText="1"/>
    </xf>
    <xf numFmtId="0" fontId="4" fillId="0" borderId="1" xfId="7" applyNumberFormat="1" applyFont="1" applyFill="1" applyBorder="1" applyAlignment="1" applyProtection="1">
      <alignment horizontal="center"/>
    </xf>
    <xf numFmtId="0" fontId="4" fillId="0" borderId="1" xfId="2" applyNumberFormat="1" applyFont="1" applyFill="1" applyBorder="1" applyAlignment="1" applyProtection="1">
      <alignment horizontal="center"/>
    </xf>
    <xf numFmtId="4" fontId="1" fillId="0" borderId="6" xfId="9" applyNumberFormat="1" applyFill="1" applyBorder="1" applyProtection="1">
      <alignment horizontal="right" vertical="top" shrinkToFit="1"/>
    </xf>
    <xf numFmtId="4" fontId="7" fillId="0" borderId="25" xfId="0" applyNumberFormat="1" applyFont="1" applyFill="1" applyBorder="1" applyAlignment="1" applyProtection="1">
      <alignment horizontal="center"/>
      <protection locked="0"/>
    </xf>
    <xf numFmtId="4" fontId="13" fillId="0" borderId="59" xfId="0" applyNumberFormat="1" applyFont="1" applyFill="1" applyBorder="1" applyAlignment="1" applyProtection="1">
      <alignment horizontal="center"/>
      <protection locked="0"/>
    </xf>
    <xf numFmtId="4" fontId="12" fillId="0" borderId="62" xfId="0" applyNumberFormat="1" applyFont="1" applyFill="1" applyBorder="1" applyAlignment="1" applyProtection="1">
      <alignment horizontal="center"/>
      <protection locked="0"/>
    </xf>
    <xf numFmtId="4" fontId="7" fillId="0" borderId="60" xfId="0" applyNumberFormat="1" applyFont="1" applyFill="1" applyBorder="1" applyAlignment="1" applyProtection="1">
      <alignment horizontal="center"/>
      <protection locked="0"/>
    </xf>
    <xf numFmtId="4" fontId="7" fillId="0" borderId="48" xfId="0" applyNumberFormat="1" applyFont="1" applyFill="1" applyBorder="1" applyAlignment="1" applyProtection="1">
      <alignment horizontal="center"/>
      <protection locked="0"/>
    </xf>
    <xf numFmtId="4" fontId="12" fillId="0" borderId="63" xfId="0" applyNumberFormat="1" applyFont="1" applyFill="1" applyBorder="1" applyAlignment="1" applyProtection="1">
      <alignment horizontal="center"/>
      <protection locked="0"/>
    </xf>
    <xf numFmtId="4" fontId="1" fillId="0" borderId="75" xfId="9" applyNumberFormat="1" applyFill="1" applyBorder="1" applyProtection="1">
      <alignment horizontal="right" vertical="top" shrinkToFit="1"/>
    </xf>
    <xf numFmtId="4" fontId="1" fillId="0" borderId="3" xfId="9" applyNumberFormat="1" applyFill="1" applyBorder="1" applyProtection="1">
      <alignment horizontal="right" vertical="top" shrinkToFit="1"/>
    </xf>
    <xf numFmtId="4" fontId="1" fillId="0" borderId="20" xfId="9" applyNumberFormat="1" applyFill="1" applyBorder="1" applyProtection="1">
      <alignment horizontal="right" vertical="top" shrinkToFit="1"/>
    </xf>
    <xf numFmtId="4" fontId="13" fillId="0" borderId="76" xfId="0" applyNumberFormat="1" applyFont="1" applyFill="1" applyBorder="1" applyAlignment="1" applyProtection="1">
      <alignment horizontal="center"/>
      <protection locked="0"/>
    </xf>
    <xf numFmtId="4" fontId="12" fillId="0" borderId="64" xfId="0" applyNumberFormat="1" applyFont="1" applyFill="1" applyBorder="1" applyAlignment="1" applyProtection="1">
      <alignment horizontal="center"/>
      <protection locked="0"/>
    </xf>
    <xf numFmtId="4" fontId="0" fillId="0" borderId="61" xfId="0" applyNumberFormat="1" applyFill="1" applyBorder="1" applyAlignment="1" applyProtection="1">
      <alignment horizontal="center"/>
      <protection locked="0"/>
    </xf>
    <xf numFmtId="0" fontId="0" fillId="0" borderId="19" xfId="0" applyFont="1" applyFill="1" applyBorder="1" applyProtection="1">
      <protection locked="0"/>
    </xf>
    <xf numFmtId="49" fontId="1" fillId="0" borderId="9" xfId="8" applyNumberFormat="1" applyFont="1" applyFill="1" applyBorder="1" applyProtection="1">
      <alignment horizontal="left" vertical="top" wrapText="1"/>
    </xf>
    <xf numFmtId="4" fontId="1" fillId="0" borderId="20" xfId="9" applyNumberFormat="1" applyFont="1" applyFill="1" applyBorder="1" applyAlignment="1" applyProtection="1">
      <alignment horizontal="center" shrinkToFit="1"/>
    </xf>
    <xf numFmtId="4" fontId="0" fillId="0" borderId="57" xfId="0" applyNumberFormat="1" applyFont="1" applyFill="1" applyBorder="1" applyAlignment="1" applyProtection="1">
      <alignment horizontal="center"/>
      <protection locked="0"/>
    </xf>
    <xf numFmtId="4" fontId="0" fillId="0" borderId="19" xfId="0" applyNumberFormat="1" applyFont="1" applyFill="1" applyBorder="1" applyAlignment="1" applyProtection="1">
      <alignment horizontal="center"/>
      <protection locked="0"/>
    </xf>
    <xf numFmtId="4" fontId="0" fillId="0" borderId="8" xfId="0" applyNumberFormat="1" applyFont="1" applyFill="1" applyBorder="1" applyAlignment="1" applyProtection="1">
      <alignment horizontal="center"/>
      <protection locked="0"/>
    </xf>
    <xf numFmtId="4" fontId="0" fillId="0" borderId="31" xfId="0" applyNumberFormat="1" applyFont="1" applyFill="1" applyBorder="1" applyAlignment="1" applyProtection="1">
      <alignment horizontal="center"/>
      <protection locked="0"/>
    </xf>
    <xf numFmtId="0" fontId="0" fillId="0" borderId="21" xfId="0" applyFont="1" applyFill="1" applyBorder="1" applyProtection="1">
      <protection locked="0"/>
    </xf>
    <xf numFmtId="49" fontId="1" fillId="0" borderId="22" xfId="8" applyNumberFormat="1" applyFont="1" applyFill="1" applyBorder="1" applyProtection="1">
      <alignment horizontal="left" vertical="top" wrapText="1"/>
    </xf>
    <xf numFmtId="4" fontId="1" fillId="0" borderId="23" xfId="9" applyNumberFormat="1" applyFont="1" applyFill="1" applyBorder="1" applyAlignment="1" applyProtection="1">
      <alignment horizontal="center" shrinkToFit="1"/>
    </xf>
    <xf numFmtId="0" fontId="1" fillId="0" borderId="43" xfId="7" applyNumberFormat="1" applyFont="1" applyFill="1" applyBorder="1" applyAlignment="1" applyProtection="1">
      <alignment horizontal="center"/>
    </xf>
    <xf numFmtId="0" fontId="1" fillId="0" borderId="43" xfId="2" applyNumberFormat="1" applyFont="1" applyFill="1" applyBorder="1" applyAlignment="1" applyProtection="1">
      <alignment horizontal="center"/>
    </xf>
    <xf numFmtId="4" fontId="0" fillId="0" borderId="72" xfId="0" applyNumberFormat="1" applyFont="1" applyFill="1" applyBorder="1" applyAlignment="1" applyProtection="1">
      <alignment horizontal="center"/>
      <protection locked="0"/>
    </xf>
    <xf numFmtId="4" fontId="0" fillId="0" borderId="21" xfId="0" applyNumberFormat="1" applyFont="1" applyFill="1" applyBorder="1" applyAlignment="1" applyProtection="1">
      <alignment horizontal="center"/>
      <protection locked="0"/>
    </xf>
    <xf numFmtId="4" fontId="0" fillId="0" borderId="32" xfId="0" applyNumberFormat="1" applyFont="1" applyFill="1" applyBorder="1" applyAlignment="1" applyProtection="1">
      <alignment horizontal="center"/>
      <protection locked="0"/>
    </xf>
    <xf numFmtId="4" fontId="0" fillId="0" borderId="33" xfId="0" applyNumberFormat="1" applyFont="1" applyFill="1" applyBorder="1" applyAlignment="1" applyProtection="1">
      <alignment horizontal="center"/>
      <protection locked="0"/>
    </xf>
    <xf numFmtId="0" fontId="10" fillId="0" borderId="27" xfId="0" applyFont="1" applyFill="1" applyBorder="1" applyProtection="1">
      <protection locked="0"/>
    </xf>
    <xf numFmtId="49" fontId="9" fillId="0" borderId="24" xfId="8" applyNumberFormat="1" applyFont="1" applyFill="1" applyBorder="1" applyProtection="1">
      <alignment horizontal="left" vertical="top" wrapText="1"/>
    </xf>
    <xf numFmtId="4" fontId="10" fillId="0" borderId="51" xfId="0" applyNumberFormat="1" applyFont="1" applyFill="1" applyBorder="1" applyAlignment="1" applyProtection="1">
      <alignment horizontal="center"/>
      <protection locked="0"/>
    </xf>
    <xf numFmtId="0" fontId="0" fillId="0" borderId="56" xfId="0" applyFill="1" applyBorder="1" applyProtection="1">
      <protection locked="0"/>
    </xf>
    <xf numFmtId="49" fontId="1" fillId="0" borderId="1" xfId="8" applyNumberFormat="1" applyFill="1" applyBorder="1" applyProtection="1">
      <alignment horizontal="left" vertical="top" wrapText="1"/>
    </xf>
    <xf numFmtId="49" fontId="15" fillId="0" borderId="8" xfId="0" applyNumberFormat="1" applyFont="1" applyFill="1" applyBorder="1" applyAlignment="1">
      <alignment horizontal="right"/>
    </xf>
    <xf numFmtId="49" fontId="15" fillId="0" borderId="8" xfId="0" applyNumberFormat="1" applyFont="1" applyFill="1" applyBorder="1" applyAlignment="1">
      <alignment horizontal="right" wrapText="1"/>
    </xf>
    <xf numFmtId="4" fontId="10" fillId="0" borderId="49" xfId="0" applyNumberFormat="1" applyFont="1" applyFill="1" applyBorder="1" applyAlignment="1" applyProtection="1">
      <alignment horizontal="center"/>
      <protection locked="0"/>
    </xf>
    <xf numFmtId="0" fontId="0" fillId="0" borderId="25" xfId="0" applyFont="1" applyFill="1" applyBorder="1" applyProtection="1">
      <protection locked="0"/>
    </xf>
    <xf numFmtId="4" fontId="1" fillId="0" borderId="1" xfId="9" applyNumberFormat="1" applyFont="1" applyFill="1" applyBorder="1" applyAlignment="1" applyProtection="1">
      <alignment horizontal="center" shrinkToFit="1"/>
    </xf>
    <xf numFmtId="4" fontId="0" fillId="0" borderId="13" xfId="0" applyNumberFormat="1" applyFont="1" applyFill="1" applyBorder="1" applyAlignment="1" applyProtection="1">
      <alignment horizontal="center"/>
      <protection locked="0"/>
    </xf>
    <xf numFmtId="4" fontId="16" fillId="0" borderId="49" xfId="0" applyNumberFormat="1" applyFont="1" applyFill="1" applyBorder="1" applyAlignment="1" applyProtection="1">
      <alignment horizontal="center"/>
      <protection locked="0"/>
    </xf>
    <xf numFmtId="4" fontId="0" fillId="0" borderId="59" xfId="0" applyNumberFormat="1" applyFont="1" applyFill="1" applyBorder="1" applyAlignment="1" applyProtection="1">
      <alignment horizontal="center"/>
      <protection locked="0"/>
    </xf>
    <xf numFmtId="49" fontId="14" fillId="0" borderId="14" xfId="8" applyNumberFormat="1" applyFont="1" applyFill="1" applyBorder="1" applyProtection="1">
      <alignment horizontal="left" vertical="top" wrapText="1"/>
    </xf>
    <xf numFmtId="4" fontId="13" fillId="0" borderId="31" xfId="0" applyNumberFormat="1" applyFont="1" applyFill="1" applyBorder="1" applyAlignment="1" applyProtection="1">
      <alignment horizontal="center"/>
      <protection locked="0"/>
    </xf>
    <xf numFmtId="4" fontId="13" fillId="0" borderId="38" xfId="0" applyNumberFormat="1" applyFont="1" applyFill="1" applyBorder="1" applyAlignment="1" applyProtection="1">
      <alignment horizontal="center"/>
      <protection locked="0"/>
    </xf>
    <xf numFmtId="4" fontId="0" fillId="0" borderId="49" xfId="0" applyNumberFormat="1" applyFill="1" applyBorder="1" applyAlignment="1" applyProtection="1">
      <alignment horizontal="center"/>
      <protection locked="0"/>
    </xf>
    <xf numFmtId="4" fontId="13" fillId="0" borderId="49" xfId="0" applyNumberFormat="1" applyFont="1" applyFill="1" applyBorder="1" applyAlignment="1" applyProtection="1">
      <alignment horizontal="center"/>
      <protection locked="0"/>
    </xf>
    <xf numFmtId="4" fontId="13" fillId="0" borderId="50" xfId="0" applyNumberFormat="1" applyFont="1" applyFill="1" applyBorder="1" applyAlignment="1" applyProtection="1">
      <alignment horizontal="center"/>
      <protection locked="0"/>
    </xf>
    <xf numFmtId="49" fontId="1" fillId="0" borderId="10" xfId="8" applyNumberFormat="1" applyFill="1" applyBorder="1" applyProtection="1">
      <alignment horizontal="left" vertical="top" wrapText="1"/>
    </xf>
    <xf numFmtId="0" fontId="1" fillId="0" borderId="10" xfId="7" applyNumberFormat="1" applyFill="1" applyBorder="1" applyAlignment="1" applyProtection="1">
      <alignment horizontal="center"/>
    </xf>
    <xf numFmtId="0" fontId="1" fillId="0" borderId="10" xfId="2" applyNumberFormat="1" applyFill="1" applyBorder="1" applyAlignment="1" applyProtection="1">
      <alignment horizontal="center"/>
    </xf>
    <xf numFmtId="0" fontId="7" fillId="0" borderId="52" xfId="0" applyFont="1" applyFill="1" applyBorder="1" applyProtection="1">
      <protection locked="0"/>
    </xf>
    <xf numFmtId="49" fontId="4" fillId="0" borderId="53" xfId="8" applyNumberFormat="1" applyFont="1" applyFill="1" applyBorder="1" applyProtection="1">
      <alignment horizontal="left" vertical="top" wrapText="1"/>
    </xf>
    <xf numFmtId="4" fontId="4" fillId="0" borderId="54" xfId="9" applyNumberFormat="1" applyFont="1" applyFill="1" applyBorder="1" applyAlignment="1" applyProtection="1">
      <alignment horizontal="center" shrinkToFit="1"/>
    </xf>
    <xf numFmtId="0" fontId="1" fillId="0" borderId="29" xfId="7" applyNumberFormat="1" applyFill="1" applyBorder="1" applyAlignment="1" applyProtection="1">
      <alignment horizontal="center"/>
    </xf>
    <xf numFmtId="0" fontId="1" fillId="0" borderId="29" xfId="2" applyNumberFormat="1" applyFill="1" applyBorder="1" applyAlignment="1" applyProtection="1">
      <alignment horizontal="center"/>
    </xf>
    <xf numFmtId="49" fontId="15" fillId="0" borderId="58" xfId="0" applyNumberFormat="1" applyFont="1" applyFill="1" applyBorder="1" applyAlignment="1">
      <alignment horizontal="right"/>
    </xf>
    <xf numFmtId="0" fontId="1" fillId="0" borderId="49" xfId="7" applyNumberFormat="1" applyFill="1" applyBorder="1" applyAlignment="1" applyProtection="1">
      <alignment horizontal="center"/>
    </xf>
    <xf numFmtId="0" fontId="1" fillId="0" borderId="49" xfId="2" applyNumberFormat="1" applyFill="1" applyBorder="1" applyAlignment="1" applyProtection="1">
      <alignment horizontal="center"/>
    </xf>
    <xf numFmtId="4" fontId="0" fillId="0" borderId="50" xfId="0" applyNumberFormat="1" applyFill="1" applyBorder="1" applyAlignment="1" applyProtection="1">
      <alignment horizontal="center"/>
      <protection locked="0"/>
    </xf>
    <xf numFmtId="49" fontId="1" fillId="0" borderId="32" xfId="8" applyNumberFormat="1" applyFill="1" applyBorder="1" applyProtection="1">
      <alignment horizontal="left" vertical="top" wrapText="1"/>
    </xf>
    <xf numFmtId="0" fontId="1" fillId="0" borderId="32" xfId="7" applyNumberFormat="1" applyFill="1" applyBorder="1" applyAlignment="1" applyProtection="1">
      <alignment horizontal="center"/>
    </xf>
    <xf numFmtId="0" fontId="1" fillId="0" borderId="32" xfId="2" applyNumberFormat="1" applyFill="1" applyBorder="1" applyAlignment="1" applyProtection="1">
      <alignment horizontal="center"/>
    </xf>
    <xf numFmtId="0" fontId="1" fillId="0" borderId="1" xfId="2" applyNumberFormat="1" applyFill="1" applyAlignment="1" applyProtection="1">
      <alignment horizontal="center"/>
    </xf>
    <xf numFmtId="0" fontId="7" fillId="0" borderId="13" xfId="0" applyFont="1" applyFill="1" applyBorder="1" applyProtection="1">
      <protection locked="0"/>
    </xf>
    <xf numFmtId="0" fontId="1" fillId="0" borderId="4" xfId="7" applyNumberFormat="1" applyFill="1" applyAlignment="1" applyProtection="1">
      <alignment horizontal="center"/>
    </xf>
    <xf numFmtId="0" fontId="10" fillId="0" borderId="8" xfId="0" applyFont="1" applyFill="1" applyBorder="1" applyProtection="1">
      <protection locked="0"/>
    </xf>
    <xf numFmtId="49" fontId="9" fillId="0" borderId="9" xfId="8" applyNumberFormat="1" applyFont="1" applyFill="1" applyBorder="1" applyProtection="1">
      <alignment horizontal="left" vertical="top" wrapText="1"/>
    </xf>
    <xf numFmtId="4" fontId="9" fillId="6" borderId="3" xfId="9" applyNumberFormat="1" applyFont="1" applyFill="1" applyAlignment="1" applyProtection="1">
      <alignment horizontal="center" shrinkToFit="1"/>
    </xf>
    <xf numFmtId="4" fontId="10" fillId="6" borderId="51" xfId="0" applyNumberFormat="1" applyFont="1" applyFill="1" applyBorder="1" applyAlignment="1" applyProtection="1">
      <alignment horizontal="center"/>
      <protection locked="0"/>
    </xf>
    <xf numFmtId="0" fontId="1" fillId="0" borderId="1" xfId="1" applyNumberFormat="1" applyFill="1" applyProtection="1">
      <alignment horizontal="left" wrapText="1"/>
    </xf>
    <xf numFmtId="0" fontId="1" fillId="0" borderId="1" xfId="1" applyFill="1">
      <alignment horizontal="left" wrapText="1"/>
    </xf>
    <xf numFmtId="0" fontId="2" fillId="0" borderId="1" xfId="3" applyNumberFormat="1" applyFill="1" applyAlignment="1" applyProtection="1">
      <alignment horizontal="center" wrapText="1"/>
    </xf>
  </cellXfs>
  <cellStyles count="36">
    <cellStyle name="br" xfId="13"/>
    <cellStyle name="br 2" xfId="28"/>
    <cellStyle name="col" xfId="12"/>
    <cellStyle name="col 2" xfId="27"/>
    <cellStyle name="style0" xfId="14"/>
    <cellStyle name="style0 2" xfId="29"/>
    <cellStyle name="td" xfId="15"/>
    <cellStyle name="td 2" xfId="30"/>
    <cellStyle name="tr" xfId="11"/>
    <cellStyle name="tr 2" xfId="26"/>
    <cellStyle name="xl21" xfId="16"/>
    <cellStyle name="xl22" xfId="17"/>
    <cellStyle name="xl23" xfId="1"/>
    <cellStyle name="xl24" xfId="2"/>
    <cellStyle name="xl25" xfId="3"/>
    <cellStyle name="xl26" xfId="4"/>
    <cellStyle name="xl27" xfId="5"/>
    <cellStyle name="xl28" xfId="6"/>
    <cellStyle name="xl29" xfId="7"/>
    <cellStyle name="xl30" xfId="18"/>
    <cellStyle name="xl31" xfId="19"/>
    <cellStyle name="xl32" xfId="10"/>
    <cellStyle name="xl33" xfId="20"/>
    <cellStyle name="xl34" xfId="21"/>
    <cellStyle name="xl35" xfId="22"/>
    <cellStyle name="xl36" xfId="8"/>
    <cellStyle name="xl37" xfId="9"/>
    <cellStyle name="xl38" xfId="23"/>
    <cellStyle name="xl39" xfId="24"/>
    <cellStyle name="Обычный" xfId="0" builtinId="0"/>
    <cellStyle name="Обычный 2" xfId="25"/>
    <cellStyle name="Обычный 3" xfId="31"/>
    <cellStyle name="Обычный 4" xfId="32"/>
    <cellStyle name="Обычный 5" xfId="33"/>
    <cellStyle name="Обычный 6" xfId="34"/>
    <cellStyle name="Обычный 7" xfId="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37"/>
  <sheetViews>
    <sheetView showGridLines="0" showZeros="0" tabSelected="1" workbookViewId="0">
      <selection activeCell="A2" sqref="A2:N4"/>
    </sheetView>
  </sheetViews>
  <sheetFormatPr defaultRowHeight="15" x14ac:dyDescent="0.25"/>
  <cols>
    <col min="1" max="1" width="13.42578125" style="1" customWidth="1"/>
    <col min="2" max="2" width="52.85546875" style="1" customWidth="1"/>
    <col min="3" max="3" width="16.7109375" style="1" customWidth="1"/>
    <col min="4" max="8" width="9.140625" style="1" hidden="1"/>
    <col min="9" max="9" width="15" style="1" bestFit="1" customWidth="1"/>
    <col min="10" max="11" width="16" style="1" customWidth="1"/>
    <col min="12" max="12" width="18.140625" style="1" customWidth="1"/>
    <col min="13" max="13" width="15.7109375" style="1" customWidth="1"/>
    <col min="14" max="14" width="15.140625" style="1" customWidth="1"/>
    <col min="15" max="16384" width="9.140625" style="1"/>
  </cols>
  <sheetData>
    <row r="1" spans="1:14" ht="15.2" customHeight="1" x14ac:dyDescent="0.25">
      <c r="A1" s="31"/>
      <c r="B1" s="202" t="s">
        <v>0</v>
      </c>
      <c r="C1" s="203"/>
      <c r="D1" s="32"/>
      <c r="E1" s="32"/>
      <c r="F1" s="32"/>
      <c r="G1" s="32"/>
      <c r="H1" s="32"/>
      <c r="I1" s="31"/>
      <c r="J1" s="31"/>
      <c r="K1" s="31"/>
      <c r="L1" s="31"/>
      <c r="M1" s="31"/>
      <c r="N1" s="31"/>
    </row>
    <row r="2" spans="1:14" ht="14.25" customHeight="1" x14ac:dyDescent="0.25">
      <c r="A2" s="204" t="s">
        <v>10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</row>
    <row r="3" spans="1:14" ht="12.75" customHeight="1" x14ac:dyDescent="0.25">
      <c r="A3" s="204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</row>
    <row r="4" spans="1:14" ht="38.25" customHeight="1" x14ac:dyDescent="0.25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81.75" customHeight="1" thickBot="1" x14ac:dyDescent="0.3">
      <c r="A5" s="33" t="s">
        <v>4</v>
      </c>
      <c r="B5" s="34" t="s">
        <v>1</v>
      </c>
      <c r="C5" s="35" t="s">
        <v>131</v>
      </c>
      <c r="D5" s="36"/>
      <c r="E5" s="32"/>
      <c r="F5" s="32"/>
      <c r="G5" s="32"/>
      <c r="H5" s="32"/>
      <c r="I5" s="37" t="s">
        <v>132</v>
      </c>
      <c r="J5" s="37" t="s">
        <v>94</v>
      </c>
      <c r="K5" s="37" t="s">
        <v>133</v>
      </c>
      <c r="L5" s="37" t="s">
        <v>134</v>
      </c>
      <c r="M5" s="37" t="s">
        <v>135</v>
      </c>
      <c r="N5" s="37" t="s">
        <v>136</v>
      </c>
    </row>
    <row r="6" spans="1:14" ht="16.5" thickBot="1" x14ac:dyDescent="0.3">
      <c r="A6" s="38">
        <v>1000000000</v>
      </c>
      <c r="B6" s="39" t="s">
        <v>5</v>
      </c>
      <c r="C6" s="40">
        <f t="shared" ref="C6:J6" si="0">C7+C14+C20+C25+C29+C33+C36+C43+C49+C52+C56+C91</f>
        <v>649842703.50999999</v>
      </c>
      <c r="D6" s="40">
        <f t="shared" si="0"/>
        <v>0</v>
      </c>
      <c r="E6" s="40">
        <f t="shared" si="0"/>
        <v>0</v>
      </c>
      <c r="F6" s="40">
        <f t="shared" si="0"/>
        <v>0</v>
      </c>
      <c r="G6" s="40">
        <f t="shared" si="0"/>
        <v>0</v>
      </c>
      <c r="H6" s="40">
        <f t="shared" si="0"/>
        <v>0</v>
      </c>
      <c r="I6" s="40">
        <f t="shared" si="0"/>
        <v>527702500</v>
      </c>
      <c r="J6" s="41">
        <f t="shared" si="0"/>
        <v>794856700</v>
      </c>
      <c r="K6" s="41">
        <f>J6-I6</f>
        <v>267154200</v>
      </c>
      <c r="L6" s="41">
        <f>J6-C6</f>
        <v>145013996.49000001</v>
      </c>
      <c r="M6" s="41">
        <f>M7+M14+M20+M25+M29+M33+M36+M43+M49+M52+M56+M91</f>
        <v>812120000</v>
      </c>
      <c r="N6" s="41">
        <f>N7+N14+N20+N25+N29+N33+N36+N43+N49+N52+N56+N91</f>
        <v>828240000</v>
      </c>
    </row>
    <row r="7" spans="1:14" ht="15.75" x14ac:dyDescent="0.25">
      <c r="A7" s="42">
        <v>1010000000</v>
      </c>
      <c r="B7" s="43" t="s">
        <v>6</v>
      </c>
      <c r="C7" s="13">
        <f>C8</f>
        <v>480484497.73000002</v>
      </c>
      <c r="D7" s="44"/>
      <c r="E7" s="45"/>
      <c r="F7" s="45"/>
      <c r="G7" s="45"/>
      <c r="H7" s="45"/>
      <c r="I7" s="9">
        <f>I8</f>
        <v>374000000</v>
      </c>
      <c r="J7" s="9">
        <f>J8</f>
        <v>557100000</v>
      </c>
      <c r="K7" s="9">
        <f>J7-I7</f>
        <v>183100000</v>
      </c>
      <c r="L7" s="46">
        <f t="shared" ref="L7:L73" si="1">J7-C7</f>
        <v>76615502.269999981</v>
      </c>
      <c r="M7" s="9">
        <f t="shared" ref="M7:N7" si="2">M8</f>
        <v>548284000</v>
      </c>
      <c r="N7" s="47">
        <f t="shared" si="2"/>
        <v>553079600</v>
      </c>
    </row>
    <row r="8" spans="1:14" ht="15.75" x14ac:dyDescent="0.25">
      <c r="A8" s="48">
        <v>1010200001</v>
      </c>
      <c r="B8" s="49" t="s">
        <v>7</v>
      </c>
      <c r="C8" s="50">
        <f>C9+C10+C11+C12</f>
        <v>480484497.73000002</v>
      </c>
      <c r="D8" s="50">
        <f t="shared" ref="D8:H8" si="3">D9+D10+D11+D12</f>
        <v>0</v>
      </c>
      <c r="E8" s="50">
        <f t="shared" si="3"/>
        <v>0</v>
      </c>
      <c r="F8" s="50">
        <f t="shared" si="3"/>
        <v>0</v>
      </c>
      <c r="G8" s="50">
        <f t="shared" si="3"/>
        <v>0</v>
      </c>
      <c r="H8" s="50">
        <f t="shared" si="3"/>
        <v>0</v>
      </c>
      <c r="I8" s="50">
        <f>I9+I10+I11+I12+I13</f>
        <v>374000000</v>
      </c>
      <c r="J8" s="51">
        <f>J9+J10+J11+J12+J13</f>
        <v>557100000</v>
      </c>
      <c r="K8" s="51">
        <f>J8-I8</f>
        <v>183100000</v>
      </c>
      <c r="L8" s="52">
        <f t="shared" si="1"/>
        <v>76615502.269999981</v>
      </c>
      <c r="M8" s="51">
        <f>M9+M10+M11+M12+M13</f>
        <v>548284000</v>
      </c>
      <c r="N8" s="53">
        <f>N9+N10+N11+N12+N13</f>
        <v>553079600</v>
      </c>
    </row>
    <row r="9" spans="1:14" ht="63.75" x14ac:dyDescent="0.25">
      <c r="A9" s="54">
        <v>1010201001</v>
      </c>
      <c r="B9" s="55" t="s">
        <v>8</v>
      </c>
      <c r="C9" s="56">
        <v>472874652.56999999</v>
      </c>
      <c r="D9" s="57"/>
      <c r="E9" s="58"/>
      <c r="F9" s="58"/>
      <c r="G9" s="58"/>
      <c r="H9" s="58"/>
      <c r="I9" s="10">
        <v>367360000</v>
      </c>
      <c r="J9" s="10">
        <v>548530000</v>
      </c>
      <c r="K9" s="59">
        <f>J9-I9</f>
        <v>181170000</v>
      </c>
      <c r="L9" s="60">
        <f t="shared" si="1"/>
        <v>75655347.430000007</v>
      </c>
      <c r="M9" s="61">
        <v>540324000</v>
      </c>
      <c r="N9" s="62">
        <v>545529600</v>
      </c>
    </row>
    <row r="10" spans="1:14" ht="102" x14ac:dyDescent="0.25">
      <c r="A10" s="54">
        <v>1010202001</v>
      </c>
      <c r="B10" s="55" t="s">
        <v>9</v>
      </c>
      <c r="C10" s="56">
        <v>4125500.51</v>
      </c>
      <c r="D10" s="57"/>
      <c r="E10" s="58"/>
      <c r="F10" s="58"/>
      <c r="G10" s="58"/>
      <c r="H10" s="58"/>
      <c r="I10" s="10">
        <v>2100000</v>
      </c>
      <c r="J10" s="10">
        <v>3000000</v>
      </c>
      <c r="K10" s="59">
        <f t="shared" ref="K10:K13" si="4">J10-I10</f>
        <v>900000</v>
      </c>
      <c r="L10" s="60">
        <f t="shared" si="1"/>
        <v>-1125500.5099999998</v>
      </c>
      <c r="M10" s="61">
        <v>2800000</v>
      </c>
      <c r="N10" s="62">
        <v>2600000</v>
      </c>
    </row>
    <row r="11" spans="1:14" ht="38.25" x14ac:dyDescent="0.25">
      <c r="A11" s="63">
        <v>1010203001</v>
      </c>
      <c r="B11" s="64" t="s">
        <v>11</v>
      </c>
      <c r="C11" s="11">
        <v>3443146.67</v>
      </c>
      <c r="D11" s="57"/>
      <c r="E11" s="58"/>
      <c r="F11" s="58"/>
      <c r="G11" s="58"/>
      <c r="H11" s="58"/>
      <c r="I11" s="30">
        <v>3800000</v>
      </c>
      <c r="J11" s="30">
        <v>4500000</v>
      </c>
      <c r="K11" s="65">
        <f t="shared" si="4"/>
        <v>700000</v>
      </c>
      <c r="L11" s="66">
        <f t="shared" si="1"/>
        <v>1056853.33</v>
      </c>
      <c r="M11" s="67">
        <v>4200000</v>
      </c>
      <c r="N11" s="68">
        <v>4100000</v>
      </c>
    </row>
    <row r="12" spans="1:14" ht="76.5" x14ac:dyDescent="0.25">
      <c r="A12" s="54">
        <v>1010204001</v>
      </c>
      <c r="B12" s="69" t="s">
        <v>12</v>
      </c>
      <c r="C12" s="70">
        <v>41197.980000000003</v>
      </c>
      <c r="D12" s="71"/>
      <c r="E12" s="72"/>
      <c r="F12" s="72"/>
      <c r="G12" s="72"/>
      <c r="H12" s="72"/>
      <c r="I12" s="10">
        <v>40000</v>
      </c>
      <c r="J12" s="10">
        <v>70000</v>
      </c>
      <c r="K12" s="10">
        <f t="shared" si="4"/>
        <v>30000</v>
      </c>
      <c r="L12" s="60">
        <f t="shared" si="1"/>
        <v>28802.019999999997</v>
      </c>
      <c r="M12" s="10">
        <v>60000</v>
      </c>
      <c r="N12" s="62">
        <v>50000</v>
      </c>
    </row>
    <row r="13" spans="1:14" ht="42.75" customHeight="1" thickBot="1" x14ac:dyDescent="0.3">
      <c r="A13" s="73">
        <v>1010208001</v>
      </c>
      <c r="B13" s="74" t="s">
        <v>140</v>
      </c>
      <c r="C13" s="75"/>
      <c r="D13" s="76"/>
      <c r="E13" s="77"/>
      <c r="F13" s="77"/>
      <c r="G13" s="77"/>
      <c r="H13" s="77"/>
      <c r="I13" s="78">
        <v>700000</v>
      </c>
      <c r="J13" s="79">
        <v>1000000</v>
      </c>
      <c r="K13" s="12">
        <f t="shared" si="4"/>
        <v>300000</v>
      </c>
      <c r="L13" s="80">
        <f t="shared" si="1"/>
        <v>1000000</v>
      </c>
      <c r="M13" s="78">
        <v>900000</v>
      </c>
      <c r="N13" s="81">
        <v>800000</v>
      </c>
    </row>
    <row r="14" spans="1:14" ht="38.25" x14ac:dyDescent="0.25">
      <c r="A14" s="82">
        <v>1030000000</v>
      </c>
      <c r="B14" s="43" t="s">
        <v>13</v>
      </c>
      <c r="C14" s="13">
        <f>C15</f>
        <v>12994801.27</v>
      </c>
      <c r="D14" s="44"/>
      <c r="E14" s="45"/>
      <c r="F14" s="45"/>
      <c r="G14" s="45"/>
      <c r="H14" s="45"/>
      <c r="I14" s="83">
        <f>I15</f>
        <v>14900000</v>
      </c>
      <c r="J14" s="9">
        <f>J15</f>
        <v>14500000</v>
      </c>
      <c r="K14" s="9">
        <f>J14-I14</f>
        <v>-400000</v>
      </c>
      <c r="L14" s="46">
        <f t="shared" si="1"/>
        <v>1505198.7300000004</v>
      </c>
      <c r="M14" s="9">
        <f>M15</f>
        <v>14500000</v>
      </c>
      <c r="N14" s="47">
        <f>N15</f>
        <v>14500000</v>
      </c>
    </row>
    <row r="15" spans="1:14" ht="25.5" x14ac:dyDescent="0.25">
      <c r="A15" s="54">
        <v>1030200001</v>
      </c>
      <c r="B15" s="55" t="s">
        <v>14</v>
      </c>
      <c r="C15" s="56">
        <f>C16+C17+C18+C19</f>
        <v>12994801.27</v>
      </c>
      <c r="D15" s="57"/>
      <c r="E15" s="58"/>
      <c r="F15" s="58"/>
      <c r="G15" s="58"/>
      <c r="H15" s="58"/>
      <c r="I15" s="84">
        <f>SUM(I16:I19)</f>
        <v>14900000</v>
      </c>
      <c r="J15" s="10">
        <f>SUM(J16:J19)</f>
        <v>14500000</v>
      </c>
      <c r="K15" s="10">
        <f>J15-I15</f>
        <v>-400000</v>
      </c>
      <c r="L15" s="60">
        <f t="shared" si="1"/>
        <v>1505198.7300000004</v>
      </c>
      <c r="M15" s="10">
        <f>SUM(M16:M19)</f>
        <v>14500000</v>
      </c>
      <c r="N15" s="62">
        <f>SUM(N16:N19)</f>
        <v>14500000</v>
      </c>
    </row>
    <row r="16" spans="1:14" ht="76.5" x14ac:dyDescent="0.25">
      <c r="A16" s="54">
        <v>1030223001</v>
      </c>
      <c r="B16" s="55" t="s">
        <v>15</v>
      </c>
      <c r="C16" s="56">
        <v>5993692.9500000002</v>
      </c>
      <c r="D16" s="57"/>
      <c r="E16" s="58"/>
      <c r="F16" s="58"/>
      <c r="G16" s="58"/>
      <c r="H16" s="58"/>
      <c r="I16" s="84">
        <v>6150000</v>
      </c>
      <c r="J16" s="10">
        <v>5400000</v>
      </c>
      <c r="K16" s="10">
        <f t="shared" ref="K16:K19" si="5">J16-I16</f>
        <v>-750000</v>
      </c>
      <c r="L16" s="60">
        <f t="shared" si="1"/>
        <v>-593692.95000000019</v>
      </c>
      <c r="M16" s="10">
        <v>5400000</v>
      </c>
      <c r="N16" s="62">
        <v>5400000</v>
      </c>
    </row>
    <row r="17" spans="1:14" ht="89.25" x14ac:dyDescent="0.25">
      <c r="A17" s="54">
        <v>1030224001</v>
      </c>
      <c r="B17" s="55" t="s">
        <v>16</v>
      </c>
      <c r="C17" s="56">
        <v>42871.21</v>
      </c>
      <c r="D17" s="57"/>
      <c r="E17" s="58"/>
      <c r="F17" s="58"/>
      <c r="G17" s="58"/>
      <c r="H17" s="58"/>
      <c r="I17" s="84">
        <v>50000</v>
      </c>
      <c r="J17" s="10">
        <v>500000</v>
      </c>
      <c r="K17" s="10">
        <f t="shared" si="5"/>
        <v>450000</v>
      </c>
      <c r="L17" s="60">
        <f t="shared" si="1"/>
        <v>457128.79</v>
      </c>
      <c r="M17" s="10">
        <v>500000</v>
      </c>
      <c r="N17" s="62">
        <v>500000</v>
      </c>
    </row>
    <row r="18" spans="1:14" ht="76.5" x14ac:dyDescent="0.25">
      <c r="A18" s="54">
        <v>1030225001</v>
      </c>
      <c r="B18" s="55" t="s">
        <v>17</v>
      </c>
      <c r="C18" s="56">
        <v>8063201.0099999998</v>
      </c>
      <c r="D18" s="57"/>
      <c r="E18" s="58"/>
      <c r="F18" s="58"/>
      <c r="G18" s="58"/>
      <c r="H18" s="58"/>
      <c r="I18" s="84">
        <v>8800000</v>
      </c>
      <c r="J18" s="10">
        <v>8700000</v>
      </c>
      <c r="K18" s="10">
        <f t="shared" si="5"/>
        <v>-100000</v>
      </c>
      <c r="L18" s="60">
        <f t="shared" si="1"/>
        <v>636798.99000000022</v>
      </c>
      <c r="M18" s="10">
        <v>8700000</v>
      </c>
      <c r="N18" s="62">
        <v>8700000</v>
      </c>
    </row>
    <row r="19" spans="1:14" ht="77.25" thickBot="1" x14ac:dyDescent="0.3">
      <c r="A19" s="85">
        <v>1030226001</v>
      </c>
      <c r="B19" s="86" t="s">
        <v>18</v>
      </c>
      <c r="C19" s="87">
        <v>-1104963.8999999999</v>
      </c>
      <c r="D19" s="76"/>
      <c r="E19" s="77"/>
      <c r="F19" s="77"/>
      <c r="G19" s="77"/>
      <c r="H19" s="77"/>
      <c r="I19" s="88">
        <v>-100000</v>
      </c>
      <c r="J19" s="12">
        <v>-100000</v>
      </c>
      <c r="K19" s="12">
        <f t="shared" si="5"/>
        <v>0</v>
      </c>
      <c r="L19" s="80">
        <f t="shared" si="1"/>
        <v>1004963.8999999999</v>
      </c>
      <c r="M19" s="12">
        <v>-100000</v>
      </c>
      <c r="N19" s="89">
        <v>-100000</v>
      </c>
    </row>
    <row r="20" spans="1:14" ht="15.75" x14ac:dyDescent="0.25">
      <c r="A20" s="82">
        <v>1050000000</v>
      </c>
      <c r="B20" s="43" t="s">
        <v>19</v>
      </c>
      <c r="C20" s="13">
        <f>C22+C23+C24</f>
        <v>43571973.619999997</v>
      </c>
      <c r="D20" s="13">
        <f t="shared" ref="D20:H20" si="6">D22+D23+D24</f>
        <v>0</v>
      </c>
      <c r="E20" s="13">
        <f t="shared" si="6"/>
        <v>0</v>
      </c>
      <c r="F20" s="13">
        <f t="shared" si="6"/>
        <v>0</v>
      </c>
      <c r="G20" s="13">
        <f t="shared" si="6"/>
        <v>0</v>
      </c>
      <c r="H20" s="13">
        <f t="shared" si="6"/>
        <v>0</v>
      </c>
      <c r="I20" s="13">
        <f>I22+I23+I24+I21</f>
        <v>28300000</v>
      </c>
      <c r="J20" s="90">
        <f>J22+J23+J24+J21</f>
        <v>93250000</v>
      </c>
      <c r="K20" s="91">
        <f>J20-I20</f>
        <v>64950000</v>
      </c>
      <c r="L20" s="92">
        <f t="shared" si="1"/>
        <v>49678026.380000003</v>
      </c>
      <c r="M20" s="90">
        <f>M22+M23+M24+M21</f>
        <v>93250000</v>
      </c>
      <c r="N20" s="93">
        <f>N22+N23+N24+N21</f>
        <v>93250000</v>
      </c>
    </row>
    <row r="21" spans="1:14" ht="25.5" x14ac:dyDescent="0.25">
      <c r="A21" s="94">
        <v>1050100000</v>
      </c>
      <c r="B21" s="95" t="s">
        <v>141</v>
      </c>
      <c r="C21" s="14"/>
      <c r="D21" s="96"/>
      <c r="E21" s="97"/>
      <c r="F21" s="97"/>
      <c r="G21" s="97"/>
      <c r="H21" s="97"/>
      <c r="I21" s="98">
        <v>3000000</v>
      </c>
      <c r="J21" s="99">
        <v>80000000</v>
      </c>
      <c r="K21" s="100">
        <f>J21-I21</f>
        <v>77000000</v>
      </c>
      <c r="L21" s="101">
        <f t="shared" si="1"/>
        <v>80000000</v>
      </c>
      <c r="M21" s="99">
        <v>80000000</v>
      </c>
      <c r="N21" s="102">
        <v>80000000</v>
      </c>
    </row>
    <row r="22" spans="1:14" ht="25.5" x14ac:dyDescent="0.25">
      <c r="A22" s="54">
        <v>1050200002</v>
      </c>
      <c r="B22" s="55" t="s">
        <v>20</v>
      </c>
      <c r="C22" s="56">
        <v>41381906.119999997</v>
      </c>
      <c r="D22" s="57"/>
      <c r="E22" s="58"/>
      <c r="F22" s="58"/>
      <c r="G22" s="58"/>
      <c r="H22" s="58"/>
      <c r="I22" s="84">
        <v>10000000</v>
      </c>
      <c r="J22" s="10">
        <v>0</v>
      </c>
      <c r="K22" s="10">
        <f>J22-I22</f>
        <v>-10000000</v>
      </c>
      <c r="L22" s="60">
        <f t="shared" si="1"/>
        <v>-41381906.119999997</v>
      </c>
      <c r="M22" s="10">
        <v>0</v>
      </c>
      <c r="N22" s="62">
        <v>0</v>
      </c>
    </row>
    <row r="23" spans="1:14" ht="15.75" x14ac:dyDescent="0.25">
      <c r="A23" s="54">
        <v>1050300001</v>
      </c>
      <c r="B23" s="55" t="s">
        <v>21</v>
      </c>
      <c r="C23" s="56">
        <v>163443.9</v>
      </c>
      <c r="D23" s="57"/>
      <c r="E23" s="58"/>
      <c r="F23" s="58"/>
      <c r="G23" s="58"/>
      <c r="H23" s="58"/>
      <c r="I23" s="84">
        <v>300000</v>
      </c>
      <c r="J23" s="10">
        <v>250000</v>
      </c>
      <c r="K23" s="10">
        <f t="shared" ref="K23:K24" si="7">J23-I23</f>
        <v>-50000</v>
      </c>
      <c r="L23" s="60">
        <f t="shared" si="1"/>
        <v>86556.1</v>
      </c>
      <c r="M23" s="10">
        <v>250000</v>
      </c>
      <c r="N23" s="62">
        <v>250000</v>
      </c>
    </row>
    <row r="24" spans="1:14" ht="26.25" thickBot="1" x14ac:dyDescent="0.3">
      <c r="A24" s="85">
        <v>1050400002</v>
      </c>
      <c r="B24" s="86" t="s">
        <v>22</v>
      </c>
      <c r="C24" s="87">
        <v>2026623.6</v>
      </c>
      <c r="D24" s="76"/>
      <c r="E24" s="77"/>
      <c r="F24" s="77"/>
      <c r="G24" s="77"/>
      <c r="H24" s="77"/>
      <c r="I24" s="88">
        <v>15000000</v>
      </c>
      <c r="J24" s="12">
        <v>13000000</v>
      </c>
      <c r="K24" s="12">
        <f t="shared" si="7"/>
        <v>-2000000</v>
      </c>
      <c r="L24" s="80">
        <f t="shared" si="1"/>
        <v>10973376.4</v>
      </c>
      <c r="M24" s="12">
        <v>13000000</v>
      </c>
      <c r="N24" s="89">
        <v>13000000</v>
      </c>
    </row>
    <row r="25" spans="1:14" ht="15.75" x14ac:dyDescent="0.25">
      <c r="A25" s="42">
        <v>1060000000</v>
      </c>
      <c r="B25" s="103" t="s">
        <v>23</v>
      </c>
      <c r="C25" s="104">
        <f>C26+C27+C28</f>
        <v>51674553.409999996</v>
      </c>
      <c r="D25" s="105"/>
      <c r="E25" s="106"/>
      <c r="F25" s="106"/>
      <c r="G25" s="106"/>
      <c r="H25" s="106"/>
      <c r="I25" s="90">
        <f>SUM(I26:I28)</f>
        <v>52000000</v>
      </c>
      <c r="J25" s="90">
        <f>J26+J27+J28</f>
        <v>70200000</v>
      </c>
      <c r="K25" s="90">
        <f>J25-I25</f>
        <v>18200000</v>
      </c>
      <c r="L25" s="46">
        <f t="shared" si="1"/>
        <v>18525446.590000004</v>
      </c>
      <c r="M25" s="90">
        <f t="shared" ref="M25:N25" si="8">M26+M27+M28</f>
        <v>70200000</v>
      </c>
      <c r="N25" s="93">
        <f t="shared" si="8"/>
        <v>70200000</v>
      </c>
    </row>
    <row r="26" spans="1:14" ht="38.25" x14ac:dyDescent="0.25">
      <c r="A26" s="54">
        <v>1060102004</v>
      </c>
      <c r="B26" s="107" t="s">
        <v>24</v>
      </c>
      <c r="C26" s="108">
        <v>26771776.07</v>
      </c>
      <c r="D26" s="57"/>
      <c r="E26" s="58"/>
      <c r="F26" s="58"/>
      <c r="G26" s="58"/>
      <c r="H26" s="58"/>
      <c r="I26" s="10">
        <v>27000000</v>
      </c>
      <c r="J26" s="10">
        <v>30000000</v>
      </c>
      <c r="K26" s="10">
        <f>J26-I26</f>
        <v>3000000</v>
      </c>
      <c r="L26" s="60">
        <f t="shared" si="1"/>
        <v>3228223.9299999997</v>
      </c>
      <c r="M26" s="10">
        <v>30000000</v>
      </c>
      <c r="N26" s="62">
        <v>30000000</v>
      </c>
    </row>
    <row r="27" spans="1:14" ht="25.5" x14ac:dyDescent="0.25">
      <c r="A27" s="54">
        <v>1060603204</v>
      </c>
      <c r="B27" s="107" t="s">
        <v>25</v>
      </c>
      <c r="C27" s="108">
        <v>12156418.439999999</v>
      </c>
      <c r="D27" s="57"/>
      <c r="E27" s="58"/>
      <c r="F27" s="58"/>
      <c r="G27" s="58"/>
      <c r="H27" s="58"/>
      <c r="I27" s="10">
        <v>11000000</v>
      </c>
      <c r="J27" s="10">
        <v>25000000</v>
      </c>
      <c r="K27" s="10">
        <f t="shared" ref="K27:K28" si="9">J27-I27</f>
        <v>14000000</v>
      </c>
      <c r="L27" s="60">
        <f t="shared" si="1"/>
        <v>12843581.560000001</v>
      </c>
      <c r="M27" s="10">
        <v>25000000</v>
      </c>
      <c r="N27" s="62">
        <v>25000000</v>
      </c>
    </row>
    <row r="28" spans="1:14" ht="39" thickBot="1" x14ac:dyDescent="0.3">
      <c r="A28" s="85">
        <v>1060604204</v>
      </c>
      <c r="B28" s="109" t="s">
        <v>26</v>
      </c>
      <c r="C28" s="110">
        <v>12746358.9</v>
      </c>
      <c r="D28" s="76"/>
      <c r="E28" s="77"/>
      <c r="F28" s="77"/>
      <c r="G28" s="77"/>
      <c r="H28" s="77"/>
      <c r="I28" s="12">
        <v>14000000</v>
      </c>
      <c r="J28" s="12">
        <v>15200000</v>
      </c>
      <c r="K28" s="12">
        <f t="shared" si="9"/>
        <v>1200000</v>
      </c>
      <c r="L28" s="80">
        <f t="shared" si="1"/>
        <v>2453641.0999999996</v>
      </c>
      <c r="M28" s="12">
        <v>15200000</v>
      </c>
      <c r="N28" s="89">
        <v>15200000</v>
      </c>
    </row>
    <row r="29" spans="1:14" ht="15.75" x14ac:dyDescent="0.25">
      <c r="A29" s="42">
        <v>1080000000</v>
      </c>
      <c r="B29" s="43" t="s">
        <v>27</v>
      </c>
      <c r="C29" s="13">
        <f>C30+C31+C32</f>
        <v>6426398.3099999996</v>
      </c>
      <c r="D29" s="105"/>
      <c r="E29" s="106"/>
      <c r="F29" s="106"/>
      <c r="G29" s="106"/>
      <c r="H29" s="106"/>
      <c r="I29" s="90">
        <f>SUM(I30:I31)</f>
        <v>6400000</v>
      </c>
      <c r="J29" s="90">
        <f>J30+J31+J32</f>
        <v>6500000</v>
      </c>
      <c r="K29" s="90">
        <f>J29-I29</f>
        <v>100000</v>
      </c>
      <c r="L29" s="46">
        <f t="shared" si="1"/>
        <v>73601.69000000041</v>
      </c>
      <c r="M29" s="90">
        <f t="shared" ref="M29:N29" si="10">M30+M31+M32</f>
        <v>6500000</v>
      </c>
      <c r="N29" s="93">
        <f t="shared" si="10"/>
        <v>6500000</v>
      </c>
    </row>
    <row r="30" spans="1:14" ht="38.25" x14ac:dyDescent="0.25">
      <c r="A30" s="54">
        <v>1080301001</v>
      </c>
      <c r="B30" s="55" t="s">
        <v>28</v>
      </c>
      <c r="C30" s="56">
        <v>6326198.3099999996</v>
      </c>
      <c r="D30" s="57"/>
      <c r="E30" s="58"/>
      <c r="F30" s="58"/>
      <c r="G30" s="58"/>
      <c r="H30" s="58"/>
      <c r="I30" s="10">
        <v>6345000</v>
      </c>
      <c r="J30" s="10">
        <v>6450000</v>
      </c>
      <c r="K30" s="10">
        <f>J30-I30</f>
        <v>105000</v>
      </c>
      <c r="L30" s="60">
        <f t="shared" si="1"/>
        <v>123801.69000000041</v>
      </c>
      <c r="M30" s="10">
        <v>6450000</v>
      </c>
      <c r="N30" s="62">
        <v>6450000</v>
      </c>
    </row>
    <row r="31" spans="1:14" ht="25.5" x14ac:dyDescent="0.25">
      <c r="A31" s="54">
        <v>1080715001</v>
      </c>
      <c r="B31" s="55" t="s">
        <v>29</v>
      </c>
      <c r="C31" s="56">
        <v>65000</v>
      </c>
      <c r="D31" s="57"/>
      <c r="E31" s="58"/>
      <c r="F31" s="58"/>
      <c r="G31" s="58"/>
      <c r="H31" s="58"/>
      <c r="I31" s="10">
        <v>55000</v>
      </c>
      <c r="J31" s="10">
        <v>50000</v>
      </c>
      <c r="K31" s="10">
        <f>J31-I31</f>
        <v>-5000</v>
      </c>
      <c r="L31" s="60">
        <f t="shared" si="1"/>
        <v>-15000</v>
      </c>
      <c r="M31" s="10">
        <v>50000</v>
      </c>
      <c r="N31" s="62">
        <v>50000</v>
      </c>
    </row>
    <row r="32" spans="1:14" ht="77.25" thickBot="1" x14ac:dyDescent="0.3">
      <c r="A32" s="85">
        <v>1080717301</v>
      </c>
      <c r="B32" s="86" t="s">
        <v>30</v>
      </c>
      <c r="C32" s="87">
        <v>35200</v>
      </c>
      <c r="D32" s="76"/>
      <c r="E32" s="77"/>
      <c r="F32" s="77"/>
      <c r="G32" s="77"/>
      <c r="H32" s="77"/>
      <c r="I32" s="12"/>
      <c r="J32" s="12"/>
      <c r="K32" s="12"/>
      <c r="L32" s="80">
        <f t="shared" si="1"/>
        <v>-35200</v>
      </c>
      <c r="M32" s="12"/>
      <c r="N32" s="89"/>
    </row>
    <row r="33" spans="1:14" ht="38.25" x14ac:dyDescent="0.25">
      <c r="A33" s="42">
        <v>1090000000</v>
      </c>
      <c r="B33" s="43" t="s">
        <v>31</v>
      </c>
      <c r="C33" s="13">
        <f>C34+C35</f>
        <v>82944</v>
      </c>
      <c r="D33" s="13">
        <f t="shared" ref="D33:I33" si="11">D34+D35</f>
        <v>0</v>
      </c>
      <c r="E33" s="13">
        <f t="shared" si="11"/>
        <v>0</v>
      </c>
      <c r="F33" s="13">
        <f t="shared" si="11"/>
        <v>0</v>
      </c>
      <c r="G33" s="13">
        <f t="shared" si="11"/>
        <v>0</v>
      </c>
      <c r="H33" s="13">
        <f t="shared" si="11"/>
        <v>0</v>
      </c>
      <c r="I33" s="13">
        <f t="shared" si="11"/>
        <v>82500</v>
      </c>
      <c r="J33" s="111"/>
      <c r="K33" s="111">
        <f>J33-I33</f>
        <v>-82500</v>
      </c>
      <c r="L33" s="46">
        <f t="shared" si="1"/>
        <v>-82944</v>
      </c>
      <c r="M33" s="111"/>
      <c r="N33" s="112"/>
    </row>
    <row r="34" spans="1:14" ht="38.25" x14ac:dyDescent="0.25">
      <c r="A34" s="54">
        <v>1090405204</v>
      </c>
      <c r="B34" s="55" t="s">
        <v>32</v>
      </c>
      <c r="C34" s="56">
        <v>82944</v>
      </c>
      <c r="D34" s="57"/>
      <c r="E34" s="58"/>
      <c r="F34" s="58"/>
      <c r="G34" s="58"/>
      <c r="H34" s="58"/>
      <c r="I34" s="10">
        <v>82500</v>
      </c>
      <c r="J34" s="10"/>
      <c r="K34" s="10">
        <f>J34-I34</f>
        <v>-82500</v>
      </c>
      <c r="L34" s="60">
        <f t="shared" si="1"/>
        <v>-82944</v>
      </c>
      <c r="M34" s="10"/>
      <c r="N34" s="62"/>
    </row>
    <row r="35" spans="1:14" ht="51.75" thickBot="1" x14ac:dyDescent="0.3">
      <c r="A35" s="85">
        <v>1090703204</v>
      </c>
      <c r="B35" s="86" t="s">
        <v>33</v>
      </c>
      <c r="C35" s="87"/>
      <c r="D35" s="76"/>
      <c r="E35" s="77"/>
      <c r="F35" s="77"/>
      <c r="G35" s="77"/>
      <c r="H35" s="77"/>
      <c r="I35" s="12"/>
      <c r="J35" s="12"/>
      <c r="K35" s="12"/>
      <c r="L35" s="80">
        <f t="shared" si="1"/>
        <v>0</v>
      </c>
      <c r="M35" s="12"/>
      <c r="N35" s="89"/>
    </row>
    <row r="36" spans="1:14" ht="38.25" x14ac:dyDescent="0.25">
      <c r="A36" s="113">
        <v>1110000000</v>
      </c>
      <c r="B36" s="114" t="s">
        <v>35</v>
      </c>
      <c r="C36" s="115">
        <f>C37+C38+C39+C40+C41+C42</f>
        <v>29348671.18</v>
      </c>
      <c r="D36" s="115">
        <f t="shared" ref="D36:I36" si="12">D37+D38+D39+D40+D41+D42</f>
        <v>0</v>
      </c>
      <c r="E36" s="115">
        <f t="shared" si="12"/>
        <v>0</v>
      </c>
      <c r="F36" s="115">
        <f t="shared" si="12"/>
        <v>0</v>
      </c>
      <c r="G36" s="115">
        <f t="shared" si="12"/>
        <v>0</v>
      </c>
      <c r="H36" s="115">
        <f t="shared" si="12"/>
        <v>0</v>
      </c>
      <c r="I36" s="116">
        <f t="shared" si="12"/>
        <v>30700000</v>
      </c>
      <c r="J36" s="83">
        <f>SUM(J37:J42)</f>
        <v>34721700</v>
      </c>
      <c r="K36" s="9">
        <f>J36-I36</f>
        <v>4021700</v>
      </c>
      <c r="L36" s="46">
        <f t="shared" si="1"/>
        <v>5373028.8200000003</v>
      </c>
      <c r="M36" s="9">
        <f t="shared" ref="M36:N36" si="13">SUM(M37:M42)</f>
        <v>31154700</v>
      </c>
      <c r="N36" s="47">
        <f t="shared" si="13"/>
        <v>31154700</v>
      </c>
    </row>
    <row r="37" spans="1:14" ht="51" x14ac:dyDescent="0.25">
      <c r="A37" s="54">
        <v>1110104004</v>
      </c>
      <c r="B37" s="55" t="s">
        <v>36</v>
      </c>
      <c r="C37" s="56"/>
      <c r="D37" s="57"/>
      <c r="E37" s="58"/>
      <c r="F37" s="58"/>
      <c r="G37" s="58"/>
      <c r="H37" s="58"/>
      <c r="I37" s="59"/>
      <c r="J37" s="84"/>
      <c r="K37" s="10"/>
      <c r="L37" s="60">
        <f t="shared" si="1"/>
        <v>0</v>
      </c>
      <c r="M37" s="10"/>
      <c r="N37" s="62"/>
    </row>
    <row r="38" spans="1:14" ht="76.5" x14ac:dyDescent="0.25">
      <c r="A38" s="54">
        <v>1110501204</v>
      </c>
      <c r="B38" s="55" t="s">
        <v>37</v>
      </c>
      <c r="C38" s="56">
        <v>13942117.470000001</v>
      </c>
      <c r="D38" s="57"/>
      <c r="E38" s="58"/>
      <c r="F38" s="58"/>
      <c r="G38" s="58"/>
      <c r="H38" s="58"/>
      <c r="I38" s="59">
        <v>13000000</v>
      </c>
      <c r="J38" s="84">
        <v>13554700</v>
      </c>
      <c r="K38" s="10">
        <f>J38-I38</f>
        <v>554700</v>
      </c>
      <c r="L38" s="60">
        <f t="shared" si="1"/>
        <v>-387417.47000000067</v>
      </c>
      <c r="M38" s="10">
        <v>13554700</v>
      </c>
      <c r="N38" s="62">
        <v>13554700</v>
      </c>
    </row>
    <row r="39" spans="1:14" ht="63.75" x14ac:dyDescent="0.25">
      <c r="A39" s="54">
        <v>1110502404</v>
      </c>
      <c r="B39" s="55" t="s">
        <v>38</v>
      </c>
      <c r="C39" s="56">
        <v>58840.09</v>
      </c>
      <c r="D39" s="57"/>
      <c r="E39" s="58"/>
      <c r="F39" s="58"/>
      <c r="G39" s="58"/>
      <c r="H39" s="58"/>
      <c r="I39" s="59"/>
      <c r="J39" s="84"/>
      <c r="K39" s="10">
        <f t="shared" ref="K39:K42" si="14">J39-I39</f>
        <v>0</v>
      </c>
      <c r="L39" s="60">
        <f t="shared" si="1"/>
        <v>-58840.09</v>
      </c>
      <c r="M39" s="10"/>
      <c r="N39" s="62"/>
    </row>
    <row r="40" spans="1:14" ht="38.25" x14ac:dyDescent="0.25">
      <c r="A40" s="54">
        <v>1110507404</v>
      </c>
      <c r="B40" s="55" t="s">
        <v>39</v>
      </c>
      <c r="C40" s="56">
        <v>13018239.869999999</v>
      </c>
      <c r="D40" s="57"/>
      <c r="E40" s="58"/>
      <c r="F40" s="58"/>
      <c r="G40" s="58"/>
      <c r="H40" s="58"/>
      <c r="I40" s="59">
        <v>14700000</v>
      </c>
      <c r="J40" s="84">
        <v>18267000</v>
      </c>
      <c r="K40" s="10">
        <f t="shared" si="14"/>
        <v>3567000</v>
      </c>
      <c r="L40" s="60">
        <f t="shared" si="1"/>
        <v>5248760.1300000008</v>
      </c>
      <c r="M40" s="10">
        <v>14700000</v>
      </c>
      <c r="N40" s="62">
        <v>14700000</v>
      </c>
    </row>
    <row r="41" spans="1:14" ht="89.25" x14ac:dyDescent="0.25">
      <c r="A41" s="54">
        <v>1110532404</v>
      </c>
      <c r="B41" s="55" t="s">
        <v>40</v>
      </c>
      <c r="C41" s="56"/>
      <c r="D41" s="57"/>
      <c r="E41" s="58"/>
      <c r="F41" s="58"/>
      <c r="G41" s="58"/>
      <c r="H41" s="58"/>
      <c r="I41" s="59"/>
      <c r="J41" s="84"/>
      <c r="K41" s="10">
        <f t="shared" si="14"/>
        <v>0</v>
      </c>
      <c r="L41" s="60">
        <f t="shared" si="1"/>
        <v>0</v>
      </c>
      <c r="M41" s="10"/>
      <c r="N41" s="62"/>
    </row>
    <row r="42" spans="1:14" ht="77.25" thickBot="1" x14ac:dyDescent="0.3">
      <c r="A42" s="85">
        <v>1110904404</v>
      </c>
      <c r="B42" s="86" t="s">
        <v>41</v>
      </c>
      <c r="C42" s="87">
        <v>2329473.75</v>
      </c>
      <c r="D42" s="76"/>
      <c r="E42" s="77"/>
      <c r="F42" s="77"/>
      <c r="G42" s="77"/>
      <c r="H42" s="77"/>
      <c r="I42" s="117">
        <v>3000000</v>
      </c>
      <c r="J42" s="88">
        <v>2900000</v>
      </c>
      <c r="K42" s="12">
        <f t="shared" si="14"/>
        <v>-100000</v>
      </c>
      <c r="L42" s="80">
        <f t="shared" si="1"/>
        <v>570526.25</v>
      </c>
      <c r="M42" s="12">
        <v>2900000</v>
      </c>
      <c r="N42" s="89">
        <v>2900000</v>
      </c>
    </row>
    <row r="43" spans="1:14" ht="25.5" x14ac:dyDescent="0.25">
      <c r="A43" s="42">
        <v>1120000000</v>
      </c>
      <c r="B43" s="43" t="s">
        <v>42</v>
      </c>
      <c r="C43" s="13">
        <f>C44+C45+C46+C47+C48</f>
        <v>660759.20000000007</v>
      </c>
      <c r="D43" s="13">
        <f t="shared" ref="D43:I43" si="15">D44+D45+D46+D47</f>
        <v>0</v>
      </c>
      <c r="E43" s="13">
        <f t="shared" si="15"/>
        <v>0</v>
      </c>
      <c r="F43" s="13">
        <f t="shared" si="15"/>
        <v>0</v>
      </c>
      <c r="G43" s="13">
        <f t="shared" si="15"/>
        <v>0</v>
      </c>
      <c r="H43" s="13">
        <f t="shared" si="15"/>
        <v>0</v>
      </c>
      <c r="I43" s="118">
        <f t="shared" si="15"/>
        <v>4400000</v>
      </c>
      <c r="J43" s="83">
        <f>SUM(J44:J47)</f>
        <v>1085000</v>
      </c>
      <c r="K43" s="9">
        <f>J43-I43</f>
        <v>-3315000</v>
      </c>
      <c r="L43" s="46">
        <f t="shared" si="1"/>
        <v>424240.79999999993</v>
      </c>
      <c r="M43" s="9">
        <f t="shared" ref="M43:N43" si="16">SUM(M44:M47)</f>
        <v>1085000</v>
      </c>
      <c r="N43" s="47">
        <f t="shared" si="16"/>
        <v>1085000</v>
      </c>
    </row>
    <row r="44" spans="1:14" ht="25.5" x14ac:dyDescent="0.25">
      <c r="A44" s="54">
        <v>1120101001</v>
      </c>
      <c r="B44" s="55" t="s">
        <v>46</v>
      </c>
      <c r="C44" s="56">
        <v>84247.99</v>
      </c>
      <c r="D44" s="57"/>
      <c r="E44" s="58"/>
      <c r="F44" s="58"/>
      <c r="G44" s="58"/>
      <c r="H44" s="58"/>
      <c r="I44" s="59">
        <v>105000</v>
      </c>
      <c r="J44" s="84">
        <v>90000</v>
      </c>
      <c r="K44" s="10">
        <f>J44-I44</f>
        <v>-15000</v>
      </c>
      <c r="L44" s="60">
        <f t="shared" si="1"/>
        <v>5752.0099999999948</v>
      </c>
      <c r="M44" s="10">
        <v>90000</v>
      </c>
      <c r="N44" s="62">
        <v>90000</v>
      </c>
    </row>
    <row r="45" spans="1:14" ht="25.5" x14ac:dyDescent="0.25">
      <c r="A45" s="54">
        <v>1120103001</v>
      </c>
      <c r="B45" s="55" t="s">
        <v>45</v>
      </c>
      <c r="C45" s="56">
        <v>13159.09</v>
      </c>
      <c r="D45" s="57"/>
      <c r="E45" s="58"/>
      <c r="F45" s="58"/>
      <c r="G45" s="58"/>
      <c r="H45" s="58"/>
      <c r="I45" s="59">
        <v>3910000</v>
      </c>
      <c r="J45" s="84">
        <v>40000</v>
      </c>
      <c r="K45" s="10">
        <f t="shared" ref="K45:K47" si="17">J45-I45</f>
        <v>-3870000</v>
      </c>
      <c r="L45" s="60">
        <f t="shared" si="1"/>
        <v>26840.91</v>
      </c>
      <c r="M45" s="10">
        <v>40000</v>
      </c>
      <c r="N45" s="62">
        <v>40000</v>
      </c>
    </row>
    <row r="46" spans="1:14" ht="15.75" x14ac:dyDescent="0.25">
      <c r="A46" s="63">
        <v>1120104101</v>
      </c>
      <c r="B46" s="64" t="s">
        <v>44</v>
      </c>
      <c r="C46" s="11">
        <v>562001.29</v>
      </c>
      <c r="D46" s="57"/>
      <c r="E46" s="58"/>
      <c r="F46" s="58"/>
      <c r="G46" s="58"/>
      <c r="H46" s="58"/>
      <c r="I46" s="65">
        <v>380000</v>
      </c>
      <c r="J46" s="119">
        <v>953000</v>
      </c>
      <c r="K46" s="30">
        <f t="shared" si="17"/>
        <v>573000</v>
      </c>
      <c r="L46" s="66">
        <f t="shared" si="1"/>
        <v>390998.70999999996</v>
      </c>
      <c r="M46" s="30">
        <v>953000</v>
      </c>
      <c r="N46" s="68">
        <v>953000</v>
      </c>
    </row>
    <row r="47" spans="1:14" ht="15.75" x14ac:dyDescent="0.25">
      <c r="A47" s="120">
        <v>1120104201</v>
      </c>
      <c r="B47" s="69" t="s">
        <v>43</v>
      </c>
      <c r="C47" s="70">
        <v>1330.66</v>
      </c>
      <c r="D47" s="71"/>
      <c r="E47" s="72"/>
      <c r="F47" s="72"/>
      <c r="G47" s="72"/>
      <c r="H47" s="72"/>
      <c r="I47" s="59">
        <v>5000</v>
      </c>
      <c r="J47" s="84">
        <v>2000</v>
      </c>
      <c r="K47" s="10">
        <f t="shared" si="17"/>
        <v>-3000</v>
      </c>
      <c r="L47" s="60">
        <f t="shared" si="1"/>
        <v>669.33999999999992</v>
      </c>
      <c r="M47" s="10">
        <v>2000</v>
      </c>
      <c r="N47" s="62">
        <v>2000</v>
      </c>
    </row>
    <row r="48" spans="1:14" ht="39" thickBot="1" x14ac:dyDescent="0.3">
      <c r="A48" s="121">
        <v>1120107001</v>
      </c>
      <c r="B48" s="122" t="s">
        <v>137</v>
      </c>
      <c r="C48" s="123">
        <v>20.170000000000002</v>
      </c>
      <c r="D48" s="57"/>
      <c r="E48" s="58"/>
      <c r="F48" s="58"/>
      <c r="G48" s="58"/>
      <c r="H48" s="58"/>
      <c r="I48" s="124"/>
      <c r="J48" s="125"/>
      <c r="K48" s="79"/>
      <c r="L48" s="126"/>
      <c r="M48" s="79"/>
      <c r="N48" s="81"/>
    </row>
    <row r="49" spans="1:14" ht="25.5" x14ac:dyDescent="0.25">
      <c r="A49" s="42">
        <v>1130000000</v>
      </c>
      <c r="B49" s="43" t="s">
        <v>47</v>
      </c>
      <c r="C49" s="13">
        <f>C50+C51</f>
        <v>2090552.38</v>
      </c>
      <c r="D49" s="13">
        <f t="shared" ref="D49:I49" si="18">D50+D51</f>
        <v>0</v>
      </c>
      <c r="E49" s="13">
        <f t="shared" si="18"/>
        <v>0</v>
      </c>
      <c r="F49" s="13">
        <f t="shared" si="18"/>
        <v>0</v>
      </c>
      <c r="G49" s="13">
        <f t="shared" si="18"/>
        <v>0</v>
      </c>
      <c r="H49" s="13">
        <f t="shared" si="18"/>
        <v>0</v>
      </c>
      <c r="I49" s="118">
        <f t="shared" si="18"/>
        <v>1000000</v>
      </c>
      <c r="J49" s="127">
        <v>0</v>
      </c>
      <c r="K49" s="111">
        <f>J49-I49</f>
        <v>-1000000</v>
      </c>
      <c r="L49" s="46">
        <f t="shared" si="1"/>
        <v>-2090552.38</v>
      </c>
      <c r="M49" s="111"/>
      <c r="N49" s="112"/>
    </row>
    <row r="50" spans="1:14" ht="38.25" x14ac:dyDescent="0.25">
      <c r="A50" s="54">
        <v>1130107404</v>
      </c>
      <c r="B50" s="55" t="s">
        <v>48</v>
      </c>
      <c r="C50" s="56">
        <v>1000</v>
      </c>
      <c r="D50" s="57"/>
      <c r="E50" s="58"/>
      <c r="F50" s="58"/>
      <c r="G50" s="58"/>
      <c r="H50" s="58"/>
      <c r="I50" s="59"/>
      <c r="J50" s="84"/>
      <c r="K50" s="10">
        <f>J50-I50</f>
        <v>0</v>
      </c>
      <c r="L50" s="60">
        <f t="shared" si="1"/>
        <v>-1000</v>
      </c>
      <c r="M50" s="10"/>
      <c r="N50" s="62"/>
    </row>
    <row r="51" spans="1:14" ht="26.25" thickBot="1" x14ac:dyDescent="0.3">
      <c r="A51" s="85">
        <v>1130299404</v>
      </c>
      <c r="B51" s="86" t="s">
        <v>49</v>
      </c>
      <c r="C51" s="87">
        <v>2089552.38</v>
      </c>
      <c r="D51" s="76"/>
      <c r="E51" s="77"/>
      <c r="F51" s="77"/>
      <c r="G51" s="77"/>
      <c r="H51" s="77"/>
      <c r="I51" s="117">
        <v>1000000</v>
      </c>
      <c r="J51" s="88"/>
      <c r="K51" s="12">
        <f>J51-I51</f>
        <v>-1000000</v>
      </c>
      <c r="L51" s="80">
        <f t="shared" si="1"/>
        <v>-2089552.38</v>
      </c>
      <c r="M51" s="12"/>
      <c r="N51" s="89"/>
    </row>
    <row r="52" spans="1:14" ht="25.5" x14ac:dyDescent="0.25">
      <c r="A52" s="42">
        <v>1140000000</v>
      </c>
      <c r="B52" s="43" t="s">
        <v>50</v>
      </c>
      <c r="C52" s="13">
        <f>C53+C54+C55</f>
        <v>11896732.34</v>
      </c>
      <c r="D52" s="13">
        <f t="shared" ref="D52:I52" si="19">D53+D54+D55</f>
        <v>0</v>
      </c>
      <c r="E52" s="13">
        <f t="shared" si="19"/>
        <v>0</v>
      </c>
      <c r="F52" s="13">
        <f t="shared" si="19"/>
        <v>0</v>
      </c>
      <c r="G52" s="13">
        <f t="shared" si="19"/>
        <v>0</v>
      </c>
      <c r="H52" s="13">
        <f t="shared" si="19"/>
        <v>0</v>
      </c>
      <c r="I52" s="118">
        <f t="shared" si="19"/>
        <v>3920000</v>
      </c>
      <c r="J52" s="83">
        <f>SUM(J53:J55)</f>
        <v>7500000</v>
      </c>
      <c r="K52" s="9">
        <f>J52-I52</f>
        <v>3580000</v>
      </c>
      <c r="L52" s="46">
        <f t="shared" si="1"/>
        <v>-4396732.34</v>
      </c>
      <c r="M52" s="9">
        <f t="shared" ref="M52:N52" si="20">SUM(M53:M55)</f>
        <v>37146300</v>
      </c>
      <c r="N52" s="47">
        <f t="shared" si="20"/>
        <v>48470700</v>
      </c>
    </row>
    <row r="53" spans="1:14" ht="63.75" x14ac:dyDescent="0.25">
      <c r="A53" s="54">
        <v>1140204304</v>
      </c>
      <c r="B53" s="55" t="s">
        <v>51</v>
      </c>
      <c r="C53" s="56">
        <v>1307689.9099999999</v>
      </c>
      <c r="D53" s="57"/>
      <c r="E53" s="58"/>
      <c r="F53" s="58"/>
      <c r="G53" s="58"/>
      <c r="H53" s="58"/>
      <c r="I53" s="59">
        <v>420000</v>
      </c>
      <c r="J53" s="84">
        <v>4000000</v>
      </c>
      <c r="K53" s="10">
        <f>J53-I53</f>
        <v>3580000</v>
      </c>
      <c r="L53" s="60">
        <f t="shared" si="1"/>
        <v>2692310.09</v>
      </c>
      <c r="M53" s="10">
        <v>15000000</v>
      </c>
      <c r="N53" s="62">
        <v>26000000</v>
      </c>
    </row>
    <row r="54" spans="1:14" ht="51" x14ac:dyDescent="0.25">
      <c r="A54" s="54">
        <v>1140601204</v>
      </c>
      <c r="B54" s="55" t="s">
        <v>52</v>
      </c>
      <c r="C54" s="56">
        <v>9579555.9100000001</v>
      </c>
      <c r="D54" s="57"/>
      <c r="E54" s="58"/>
      <c r="F54" s="58"/>
      <c r="G54" s="58"/>
      <c r="H54" s="58"/>
      <c r="I54" s="59">
        <v>2700000</v>
      </c>
      <c r="J54" s="84">
        <v>2700000</v>
      </c>
      <c r="K54" s="10">
        <f t="shared" ref="K54:K55" si="21">J54-I54</f>
        <v>0</v>
      </c>
      <c r="L54" s="60">
        <f t="shared" si="1"/>
        <v>-6879555.9100000001</v>
      </c>
      <c r="M54" s="10">
        <v>20146300</v>
      </c>
      <c r="N54" s="62">
        <v>20270700</v>
      </c>
    </row>
    <row r="55" spans="1:14" ht="77.25" thickBot="1" x14ac:dyDescent="0.3">
      <c r="A55" s="85">
        <v>1140631204</v>
      </c>
      <c r="B55" s="86" t="s">
        <v>53</v>
      </c>
      <c r="C55" s="87">
        <v>1009486.52</v>
      </c>
      <c r="D55" s="76"/>
      <c r="E55" s="77"/>
      <c r="F55" s="77"/>
      <c r="G55" s="77"/>
      <c r="H55" s="77"/>
      <c r="I55" s="117">
        <v>800000</v>
      </c>
      <c r="J55" s="88">
        <v>800000</v>
      </c>
      <c r="K55" s="12">
        <f t="shared" si="21"/>
        <v>0</v>
      </c>
      <c r="L55" s="80">
        <f t="shared" si="1"/>
        <v>-209486.52000000002</v>
      </c>
      <c r="M55" s="12">
        <v>2000000</v>
      </c>
      <c r="N55" s="89">
        <v>2200000</v>
      </c>
    </row>
    <row r="56" spans="1:14" ht="15.75" thickBot="1" x14ac:dyDescent="0.3">
      <c r="A56" s="42">
        <v>1160000000</v>
      </c>
      <c r="B56" s="43" t="s">
        <v>57</v>
      </c>
      <c r="C56" s="13">
        <f>SUM(C57:C90)</f>
        <v>4933001.72</v>
      </c>
      <c r="D56" s="44"/>
      <c r="E56" s="45"/>
      <c r="F56" s="45"/>
      <c r="G56" s="45"/>
      <c r="H56" s="45"/>
      <c r="I56" s="128">
        <f>SUM(I57:I74)</f>
        <v>4000000</v>
      </c>
      <c r="J56" s="83">
        <f t="shared" ref="J56:N56" si="22">SUM(J57:J74)</f>
        <v>4000000</v>
      </c>
      <c r="K56" s="9">
        <f t="shared" si="22"/>
        <v>0</v>
      </c>
      <c r="L56" s="9">
        <f t="shared" si="22"/>
        <v>-933001.71999999974</v>
      </c>
      <c r="M56" s="9">
        <f t="shared" si="22"/>
        <v>4000000</v>
      </c>
      <c r="N56" s="47">
        <f t="shared" si="22"/>
        <v>4000000</v>
      </c>
    </row>
    <row r="57" spans="1:14" ht="76.5" x14ac:dyDescent="0.25">
      <c r="A57" s="94">
        <v>1160105301</v>
      </c>
      <c r="B57" s="129" t="s">
        <v>106</v>
      </c>
      <c r="C57" s="15">
        <v>5702.6</v>
      </c>
      <c r="D57" s="130"/>
      <c r="E57" s="131"/>
      <c r="F57" s="131"/>
      <c r="G57" s="131"/>
      <c r="H57" s="131"/>
      <c r="I57" s="132"/>
      <c r="J57" s="133"/>
      <c r="K57" s="134">
        <f>J57-I57</f>
        <v>0</v>
      </c>
      <c r="L57" s="135">
        <f t="shared" si="1"/>
        <v>-5702.6</v>
      </c>
      <c r="M57" s="136"/>
      <c r="N57" s="137"/>
    </row>
    <row r="58" spans="1:14" ht="102" x14ac:dyDescent="0.25">
      <c r="A58" s="94">
        <v>1160106301</v>
      </c>
      <c r="B58" s="129" t="s">
        <v>107</v>
      </c>
      <c r="C58" s="15">
        <v>66058.03</v>
      </c>
      <c r="D58" s="130"/>
      <c r="E58" s="131"/>
      <c r="F58" s="131"/>
      <c r="G58" s="131"/>
      <c r="H58" s="131"/>
      <c r="I58" s="132"/>
      <c r="J58" s="133"/>
      <c r="K58" s="134">
        <f t="shared" ref="K58:K90" si="23">J58-I58</f>
        <v>0</v>
      </c>
      <c r="L58" s="138">
        <f t="shared" si="1"/>
        <v>-66058.03</v>
      </c>
      <c r="M58" s="136"/>
      <c r="N58" s="137"/>
    </row>
    <row r="59" spans="1:14" ht="76.5" x14ac:dyDescent="0.25">
      <c r="A59" s="94">
        <v>1160107301</v>
      </c>
      <c r="B59" s="129" t="s">
        <v>108</v>
      </c>
      <c r="C59" s="15">
        <v>10614.71</v>
      </c>
      <c r="D59" s="130"/>
      <c r="E59" s="131"/>
      <c r="F59" s="131"/>
      <c r="G59" s="131"/>
      <c r="H59" s="131"/>
      <c r="I59" s="132"/>
      <c r="J59" s="133"/>
      <c r="K59" s="134">
        <f t="shared" si="23"/>
        <v>0</v>
      </c>
      <c r="L59" s="138">
        <f t="shared" si="1"/>
        <v>-10614.71</v>
      </c>
      <c r="M59" s="136"/>
      <c r="N59" s="137"/>
    </row>
    <row r="60" spans="1:14" ht="63.75" x14ac:dyDescent="0.25">
      <c r="A60" s="94">
        <v>1160107401</v>
      </c>
      <c r="B60" s="129" t="s">
        <v>109</v>
      </c>
      <c r="C60" s="15">
        <v>75431.039999999994</v>
      </c>
      <c r="D60" s="130"/>
      <c r="E60" s="131"/>
      <c r="F60" s="131"/>
      <c r="G60" s="131"/>
      <c r="H60" s="131"/>
      <c r="I60" s="132"/>
      <c r="J60" s="133"/>
      <c r="K60" s="134">
        <f t="shared" si="23"/>
        <v>0</v>
      </c>
      <c r="L60" s="138">
        <f t="shared" si="1"/>
        <v>-75431.039999999994</v>
      </c>
      <c r="M60" s="136"/>
      <c r="N60" s="137"/>
    </row>
    <row r="61" spans="1:14" ht="89.25" x14ac:dyDescent="0.25">
      <c r="A61" s="94">
        <v>1160108301</v>
      </c>
      <c r="B61" s="129" t="s">
        <v>110</v>
      </c>
      <c r="C61" s="15">
        <v>62000</v>
      </c>
      <c r="D61" s="130"/>
      <c r="E61" s="131"/>
      <c r="F61" s="131"/>
      <c r="G61" s="131"/>
      <c r="H61" s="131"/>
      <c r="I61" s="132"/>
      <c r="J61" s="133"/>
      <c r="K61" s="134">
        <f t="shared" si="23"/>
        <v>0</v>
      </c>
      <c r="L61" s="138">
        <f t="shared" si="1"/>
        <v>-62000</v>
      </c>
      <c r="M61" s="136"/>
      <c r="N61" s="137"/>
    </row>
    <row r="62" spans="1:14" ht="76.5" x14ac:dyDescent="0.25">
      <c r="A62" s="94">
        <v>1160110301</v>
      </c>
      <c r="B62" s="129" t="s">
        <v>111</v>
      </c>
      <c r="C62" s="15">
        <v>750</v>
      </c>
      <c r="D62" s="130"/>
      <c r="E62" s="131"/>
      <c r="F62" s="131"/>
      <c r="G62" s="131"/>
      <c r="H62" s="131"/>
      <c r="I62" s="132"/>
      <c r="J62" s="133"/>
      <c r="K62" s="134">
        <f t="shared" si="23"/>
        <v>0</v>
      </c>
      <c r="L62" s="138">
        <f t="shared" si="1"/>
        <v>-750</v>
      </c>
      <c r="M62" s="136"/>
      <c r="N62" s="137"/>
    </row>
    <row r="63" spans="1:14" ht="76.5" x14ac:dyDescent="0.25">
      <c r="A63" s="94">
        <v>1160113301</v>
      </c>
      <c r="B63" s="129" t="s">
        <v>112</v>
      </c>
      <c r="C63" s="15">
        <v>5500</v>
      </c>
      <c r="D63" s="130"/>
      <c r="E63" s="131"/>
      <c r="F63" s="131"/>
      <c r="G63" s="131"/>
      <c r="H63" s="131"/>
      <c r="I63" s="132"/>
      <c r="J63" s="133"/>
      <c r="K63" s="134">
        <f t="shared" si="23"/>
        <v>0</v>
      </c>
      <c r="L63" s="138">
        <f t="shared" si="1"/>
        <v>-5500</v>
      </c>
      <c r="M63" s="136"/>
      <c r="N63" s="137"/>
    </row>
    <row r="64" spans="1:14" ht="89.25" x14ac:dyDescent="0.25">
      <c r="A64" s="94">
        <v>1160114301</v>
      </c>
      <c r="B64" s="129" t="s">
        <v>113</v>
      </c>
      <c r="C64" s="15">
        <v>11850</v>
      </c>
      <c r="D64" s="130"/>
      <c r="E64" s="131"/>
      <c r="F64" s="131"/>
      <c r="G64" s="131"/>
      <c r="H64" s="131"/>
      <c r="I64" s="132"/>
      <c r="J64" s="133"/>
      <c r="K64" s="134">
        <f t="shared" si="23"/>
        <v>0</v>
      </c>
      <c r="L64" s="138">
        <f t="shared" si="1"/>
        <v>-11850</v>
      </c>
      <c r="M64" s="136"/>
      <c r="N64" s="137"/>
    </row>
    <row r="65" spans="1:14" ht="114.75" x14ac:dyDescent="0.25">
      <c r="A65" s="94">
        <v>1160115301</v>
      </c>
      <c r="B65" s="129" t="s">
        <v>114</v>
      </c>
      <c r="C65" s="15">
        <v>5860</v>
      </c>
      <c r="D65" s="130"/>
      <c r="E65" s="131"/>
      <c r="F65" s="131"/>
      <c r="G65" s="131"/>
      <c r="H65" s="131"/>
      <c r="I65" s="132"/>
      <c r="J65" s="133"/>
      <c r="K65" s="134">
        <f t="shared" si="23"/>
        <v>0</v>
      </c>
      <c r="L65" s="138">
        <f t="shared" si="1"/>
        <v>-5860</v>
      </c>
      <c r="M65" s="136"/>
      <c r="N65" s="137"/>
    </row>
    <row r="66" spans="1:14" ht="76.5" x14ac:dyDescent="0.25">
      <c r="A66" s="94">
        <v>1160119301</v>
      </c>
      <c r="B66" s="129" t="s">
        <v>115</v>
      </c>
      <c r="C66" s="15">
        <v>31461.8</v>
      </c>
      <c r="D66" s="130"/>
      <c r="E66" s="131"/>
      <c r="F66" s="131"/>
      <c r="G66" s="131"/>
      <c r="H66" s="131"/>
      <c r="I66" s="132"/>
      <c r="J66" s="133"/>
      <c r="K66" s="134">
        <f t="shared" si="23"/>
        <v>0</v>
      </c>
      <c r="L66" s="138">
        <f t="shared" si="1"/>
        <v>-31461.8</v>
      </c>
      <c r="M66" s="136"/>
      <c r="N66" s="137"/>
    </row>
    <row r="67" spans="1:14" ht="89.25" x14ac:dyDescent="0.25">
      <c r="A67" s="94">
        <v>1160120301</v>
      </c>
      <c r="B67" s="129" t="s">
        <v>116</v>
      </c>
      <c r="C67" s="15">
        <v>296138.49</v>
      </c>
      <c r="D67" s="130"/>
      <c r="E67" s="131"/>
      <c r="F67" s="131"/>
      <c r="G67" s="131"/>
      <c r="H67" s="131"/>
      <c r="I67" s="132"/>
      <c r="J67" s="133"/>
      <c r="K67" s="134">
        <f t="shared" si="23"/>
        <v>0</v>
      </c>
      <c r="L67" s="138">
        <f t="shared" si="1"/>
        <v>-296138.49</v>
      </c>
      <c r="M67" s="136"/>
      <c r="N67" s="137"/>
    </row>
    <row r="68" spans="1:14" ht="51" x14ac:dyDescent="0.25">
      <c r="A68" s="94">
        <v>1160202002</v>
      </c>
      <c r="B68" s="129" t="s">
        <v>117</v>
      </c>
      <c r="C68" s="15">
        <v>242663.24</v>
      </c>
      <c r="D68" s="130"/>
      <c r="E68" s="131"/>
      <c r="F68" s="131"/>
      <c r="G68" s="131"/>
      <c r="H68" s="131"/>
      <c r="I68" s="132"/>
      <c r="J68" s="133"/>
      <c r="K68" s="134">
        <f t="shared" si="23"/>
        <v>0</v>
      </c>
      <c r="L68" s="138">
        <f t="shared" si="1"/>
        <v>-242663.24</v>
      </c>
      <c r="M68" s="136"/>
      <c r="N68" s="137"/>
    </row>
    <row r="69" spans="1:14" ht="76.5" x14ac:dyDescent="0.25">
      <c r="A69" s="94">
        <v>1160701004</v>
      </c>
      <c r="B69" s="129" t="s">
        <v>118</v>
      </c>
      <c r="C69" s="15">
        <v>292473.42</v>
      </c>
      <c r="D69" s="130"/>
      <c r="E69" s="131"/>
      <c r="F69" s="131"/>
      <c r="G69" s="131"/>
      <c r="H69" s="131"/>
      <c r="I69" s="132"/>
      <c r="J69" s="133"/>
      <c r="K69" s="134">
        <f t="shared" si="23"/>
        <v>0</v>
      </c>
      <c r="L69" s="138">
        <f t="shared" si="1"/>
        <v>-292473.42</v>
      </c>
      <c r="M69" s="136"/>
      <c r="N69" s="137"/>
    </row>
    <row r="70" spans="1:14" ht="76.5" x14ac:dyDescent="0.25">
      <c r="A70" s="94">
        <v>1160709004</v>
      </c>
      <c r="B70" s="129" t="s">
        <v>119</v>
      </c>
      <c r="C70" s="15">
        <v>1224645.83</v>
      </c>
      <c r="D70" s="130"/>
      <c r="E70" s="131"/>
      <c r="F70" s="131"/>
      <c r="G70" s="131"/>
      <c r="H70" s="131"/>
      <c r="I70" s="132">
        <v>1000000</v>
      </c>
      <c r="J70" s="139">
        <v>1000000</v>
      </c>
      <c r="K70" s="134">
        <f t="shared" si="23"/>
        <v>0</v>
      </c>
      <c r="L70" s="138">
        <f t="shared" si="1"/>
        <v>-224645.83000000007</v>
      </c>
      <c r="M70" s="140">
        <v>1000000</v>
      </c>
      <c r="N70" s="141">
        <v>1000000</v>
      </c>
    </row>
    <row r="71" spans="1:14" ht="38.25" x14ac:dyDescent="0.25">
      <c r="A71" s="94">
        <v>1160904004</v>
      </c>
      <c r="B71" s="129" t="s">
        <v>120</v>
      </c>
      <c r="C71" s="15">
        <v>4579</v>
      </c>
      <c r="D71" s="130"/>
      <c r="E71" s="131"/>
      <c r="F71" s="131"/>
      <c r="G71" s="131"/>
      <c r="H71" s="131"/>
      <c r="I71" s="132"/>
      <c r="J71" s="139"/>
      <c r="K71" s="134">
        <f t="shared" si="23"/>
        <v>0</v>
      </c>
      <c r="L71" s="138">
        <f t="shared" si="1"/>
        <v>-4579</v>
      </c>
      <c r="M71" s="140"/>
      <c r="N71" s="141"/>
    </row>
    <row r="72" spans="1:14" ht="63.75" x14ac:dyDescent="0.25">
      <c r="A72" s="94">
        <v>1161003204</v>
      </c>
      <c r="B72" s="129" t="s">
        <v>121</v>
      </c>
      <c r="C72" s="15">
        <v>15194</v>
      </c>
      <c r="D72" s="130"/>
      <c r="E72" s="131"/>
      <c r="F72" s="131"/>
      <c r="G72" s="131"/>
      <c r="H72" s="131"/>
      <c r="I72" s="132"/>
      <c r="J72" s="139"/>
      <c r="K72" s="134">
        <f t="shared" si="23"/>
        <v>0</v>
      </c>
      <c r="L72" s="138">
        <f t="shared" si="1"/>
        <v>-15194</v>
      </c>
      <c r="M72" s="140"/>
      <c r="N72" s="141"/>
    </row>
    <row r="73" spans="1:14" ht="63.75" x14ac:dyDescent="0.25">
      <c r="A73" s="94">
        <v>1161012301</v>
      </c>
      <c r="B73" s="129" t="s">
        <v>122</v>
      </c>
      <c r="C73" s="15">
        <v>2581402.61</v>
      </c>
      <c r="D73" s="130"/>
      <c r="E73" s="131"/>
      <c r="F73" s="131"/>
      <c r="G73" s="131"/>
      <c r="H73" s="131"/>
      <c r="I73" s="132">
        <v>3000000</v>
      </c>
      <c r="J73" s="139">
        <v>3000000</v>
      </c>
      <c r="K73" s="134">
        <f t="shared" si="23"/>
        <v>0</v>
      </c>
      <c r="L73" s="138">
        <f t="shared" si="1"/>
        <v>418597.39000000013</v>
      </c>
      <c r="M73" s="140">
        <v>3000000</v>
      </c>
      <c r="N73" s="141">
        <v>3000000</v>
      </c>
    </row>
    <row r="74" spans="1:14" ht="76.5" x14ac:dyDescent="0.25">
      <c r="A74" s="94">
        <v>1161012901</v>
      </c>
      <c r="B74" s="129" t="s">
        <v>123</v>
      </c>
      <c r="C74" s="15">
        <v>676.95</v>
      </c>
      <c r="D74" s="130"/>
      <c r="E74" s="131"/>
      <c r="F74" s="131"/>
      <c r="G74" s="131"/>
      <c r="H74" s="131"/>
      <c r="I74" s="132"/>
      <c r="J74" s="133"/>
      <c r="K74" s="134">
        <f t="shared" si="23"/>
        <v>0</v>
      </c>
      <c r="L74" s="138">
        <f t="shared" ref="L74:L135" si="24">J74-C74</f>
        <v>-676.95</v>
      </c>
      <c r="M74" s="136"/>
      <c r="N74" s="137"/>
    </row>
    <row r="75" spans="1:14" ht="76.5" x14ac:dyDescent="0.25">
      <c r="A75" s="54">
        <v>1160301001</v>
      </c>
      <c r="B75" s="55" t="s">
        <v>58</v>
      </c>
      <c r="C75" s="16"/>
      <c r="D75" s="57"/>
      <c r="E75" s="58"/>
      <c r="F75" s="58"/>
      <c r="G75" s="58"/>
      <c r="H75" s="58"/>
      <c r="I75" s="59"/>
      <c r="J75" s="84"/>
      <c r="K75" s="134">
        <f t="shared" si="23"/>
        <v>0</v>
      </c>
      <c r="L75" s="138">
        <f t="shared" si="24"/>
        <v>0</v>
      </c>
      <c r="M75" s="61"/>
      <c r="N75" s="62"/>
    </row>
    <row r="76" spans="1:14" ht="51" x14ac:dyDescent="0.25">
      <c r="A76" s="54">
        <v>1160303001</v>
      </c>
      <c r="B76" s="55" t="s">
        <v>59</v>
      </c>
      <c r="C76" s="16"/>
      <c r="D76" s="57"/>
      <c r="E76" s="58"/>
      <c r="F76" s="58"/>
      <c r="G76" s="58"/>
      <c r="H76" s="58"/>
      <c r="I76" s="59"/>
      <c r="J76" s="84"/>
      <c r="K76" s="134">
        <f t="shared" si="23"/>
        <v>0</v>
      </c>
      <c r="L76" s="138">
        <f t="shared" si="24"/>
        <v>0</v>
      </c>
      <c r="M76" s="61"/>
      <c r="N76" s="62"/>
    </row>
    <row r="77" spans="1:14" ht="63.75" x14ac:dyDescent="0.25">
      <c r="A77" s="54">
        <v>1160600001</v>
      </c>
      <c r="B77" s="55" t="s">
        <v>60</v>
      </c>
      <c r="C77" s="56"/>
      <c r="D77" s="57"/>
      <c r="E77" s="58"/>
      <c r="F77" s="58"/>
      <c r="G77" s="58"/>
      <c r="H77" s="58"/>
      <c r="I77" s="59"/>
      <c r="J77" s="84"/>
      <c r="K77" s="134">
        <f t="shared" si="23"/>
        <v>0</v>
      </c>
      <c r="L77" s="138">
        <f t="shared" si="24"/>
        <v>0</v>
      </c>
      <c r="M77" s="61"/>
      <c r="N77" s="62"/>
    </row>
    <row r="78" spans="1:14" ht="51" x14ac:dyDescent="0.25">
      <c r="A78" s="54">
        <v>1160801001</v>
      </c>
      <c r="B78" s="55" t="s">
        <v>61</v>
      </c>
      <c r="C78" s="56"/>
      <c r="D78" s="57"/>
      <c r="E78" s="58"/>
      <c r="F78" s="58"/>
      <c r="G78" s="58"/>
      <c r="H78" s="58"/>
      <c r="I78" s="59"/>
      <c r="J78" s="84"/>
      <c r="K78" s="134">
        <f t="shared" si="23"/>
        <v>0</v>
      </c>
      <c r="L78" s="138">
        <f t="shared" si="24"/>
        <v>0</v>
      </c>
      <c r="M78" s="61"/>
      <c r="N78" s="62"/>
    </row>
    <row r="79" spans="1:14" ht="38.25" x14ac:dyDescent="0.25">
      <c r="A79" s="54">
        <v>1162502001</v>
      </c>
      <c r="B79" s="55" t="s">
        <v>62</v>
      </c>
      <c r="C79" s="56"/>
      <c r="D79" s="57"/>
      <c r="E79" s="58"/>
      <c r="F79" s="58"/>
      <c r="G79" s="58"/>
      <c r="H79" s="58"/>
      <c r="I79" s="59"/>
      <c r="J79" s="84"/>
      <c r="K79" s="134">
        <f t="shared" si="23"/>
        <v>0</v>
      </c>
      <c r="L79" s="138">
        <f t="shared" si="24"/>
        <v>0</v>
      </c>
      <c r="M79" s="61"/>
      <c r="N79" s="62"/>
    </row>
    <row r="80" spans="1:14" ht="38.25" x14ac:dyDescent="0.25">
      <c r="A80" s="54">
        <v>1162503001</v>
      </c>
      <c r="B80" s="55" t="s">
        <v>63</v>
      </c>
      <c r="C80" s="56"/>
      <c r="D80" s="57"/>
      <c r="E80" s="58"/>
      <c r="F80" s="58"/>
      <c r="G80" s="58"/>
      <c r="H80" s="58"/>
      <c r="I80" s="59"/>
      <c r="J80" s="84"/>
      <c r="K80" s="134">
        <f t="shared" si="23"/>
        <v>0</v>
      </c>
      <c r="L80" s="138">
        <f t="shared" si="24"/>
        <v>0</v>
      </c>
      <c r="M80" s="61"/>
      <c r="N80" s="62"/>
    </row>
    <row r="81" spans="1:14" ht="25.5" x14ac:dyDescent="0.25">
      <c r="A81" s="54">
        <v>1162505001</v>
      </c>
      <c r="B81" s="55" t="s">
        <v>64</v>
      </c>
      <c r="C81" s="56"/>
      <c r="D81" s="57"/>
      <c r="E81" s="58"/>
      <c r="F81" s="58"/>
      <c r="G81" s="58"/>
      <c r="H81" s="58"/>
      <c r="I81" s="59"/>
      <c r="J81" s="84"/>
      <c r="K81" s="134">
        <f t="shared" si="23"/>
        <v>0</v>
      </c>
      <c r="L81" s="138">
        <f t="shared" si="24"/>
        <v>0</v>
      </c>
      <c r="M81" s="61"/>
      <c r="N81" s="62"/>
    </row>
    <row r="82" spans="1:14" ht="25.5" x14ac:dyDescent="0.25">
      <c r="A82" s="54">
        <v>1162506001</v>
      </c>
      <c r="B82" s="55" t="s">
        <v>65</v>
      </c>
      <c r="C82" s="56"/>
      <c r="D82" s="57"/>
      <c r="E82" s="58"/>
      <c r="F82" s="58"/>
      <c r="G82" s="58"/>
      <c r="H82" s="58"/>
      <c r="I82" s="59"/>
      <c r="J82" s="84"/>
      <c r="K82" s="134">
        <f t="shared" si="23"/>
        <v>0</v>
      </c>
      <c r="L82" s="138">
        <f t="shared" si="24"/>
        <v>0</v>
      </c>
      <c r="M82" s="61"/>
      <c r="N82" s="62"/>
    </row>
    <row r="83" spans="1:14" ht="51" x14ac:dyDescent="0.25">
      <c r="A83" s="54">
        <v>1162800001</v>
      </c>
      <c r="B83" s="55" t="s">
        <v>66</v>
      </c>
      <c r="C83" s="56"/>
      <c r="D83" s="57"/>
      <c r="E83" s="58"/>
      <c r="F83" s="58"/>
      <c r="G83" s="58"/>
      <c r="H83" s="58"/>
      <c r="I83" s="59"/>
      <c r="J83" s="84"/>
      <c r="K83" s="134">
        <f t="shared" si="23"/>
        <v>0</v>
      </c>
      <c r="L83" s="138">
        <f t="shared" si="24"/>
        <v>0</v>
      </c>
      <c r="M83" s="61"/>
      <c r="N83" s="62"/>
    </row>
    <row r="84" spans="1:14" ht="25.5" x14ac:dyDescent="0.25">
      <c r="A84" s="54">
        <v>1163003001</v>
      </c>
      <c r="B84" s="55" t="s">
        <v>67</v>
      </c>
      <c r="C84" s="56"/>
      <c r="D84" s="57"/>
      <c r="E84" s="58"/>
      <c r="F84" s="58"/>
      <c r="G84" s="58"/>
      <c r="H84" s="58"/>
      <c r="I84" s="59"/>
      <c r="J84" s="84"/>
      <c r="K84" s="134">
        <f t="shared" si="23"/>
        <v>0</v>
      </c>
      <c r="L84" s="138">
        <f t="shared" si="24"/>
        <v>0</v>
      </c>
      <c r="M84" s="61"/>
      <c r="N84" s="62"/>
    </row>
    <row r="85" spans="1:14" ht="51" x14ac:dyDescent="0.25">
      <c r="A85" s="54">
        <v>1163200004</v>
      </c>
      <c r="B85" s="55" t="s">
        <v>68</v>
      </c>
      <c r="C85" s="56"/>
      <c r="D85" s="57"/>
      <c r="E85" s="58"/>
      <c r="F85" s="58"/>
      <c r="G85" s="58"/>
      <c r="H85" s="58"/>
      <c r="I85" s="59"/>
      <c r="J85" s="84"/>
      <c r="K85" s="134">
        <f t="shared" si="23"/>
        <v>0</v>
      </c>
      <c r="L85" s="138">
        <f t="shared" si="24"/>
        <v>0</v>
      </c>
      <c r="M85" s="61"/>
      <c r="N85" s="62"/>
    </row>
    <row r="86" spans="1:14" ht="63.75" x14ac:dyDescent="0.25">
      <c r="A86" s="54">
        <v>1163304004</v>
      </c>
      <c r="B86" s="55" t="s">
        <v>69</v>
      </c>
      <c r="C86" s="56"/>
      <c r="D86" s="57"/>
      <c r="E86" s="58"/>
      <c r="F86" s="58"/>
      <c r="G86" s="58"/>
      <c r="H86" s="58"/>
      <c r="I86" s="59"/>
      <c r="J86" s="84"/>
      <c r="K86" s="134">
        <f t="shared" si="23"/>
        <v>0</v>
      </c>
      <c r="L86" s="138">
        <f t="shared" si="24"/>
        <v>0</v>
      </c>
      <c r="M86" s="61"/>
      <c r="N86" s="62"/>
    </row>
    <row r="87" spans="1:14" ht="63.75" x14ac:dyDescent="0.25">
      <c r="A87" s="54">
        <v>1164300001</v>
      </c>
      <c r="B87" s="55" t="s">
        <v>70</v>
      </c>
      <c r="C87" s="56"/>
      <c r="D87" s="57"/>
      <c r="E87" s="58"/>
      <c r="F87" s="58"/>
      <c r="G87" s="58"/>
      <c r="H87" s="58"/>
      <c r="I87" s="59"/>
      <c r="J87" s="84"/>
      <c r="K87" s="134">
        <f t="shared" si="23"/>
        <v>0</v>
      </c>
      <c r="L87" s="138">
        <f t="shared" si="24"/>
        <v>0</v>
      </c>
      <c r="M87" s="61"/>
      <c r="N87" s="62"/>
    </row>
    <row r="88" spans="1:14" ht="89.25" x14ac:dyDescent="0.25">
      <c r="A88" s="54">
        <v>1164600004</v>
      </c>
      <c r="B88" s="55" t="s">
        <v>71</v>
      </c>
      <c r="C88" s="56"/>
      <c r="D88" s="57"/>
      <c r="E88" s="58"/>
      <c r="F88" s="58"/>
      <c r="G88" s="58"/>
      <c r="H88" s="58"/>
      <c r="I88" s="59"/>
      <c r="J88" s="84"/>
      <c r="K88" s="134">
        <f t="shared" si="23"/>
        <v>0</v>
      </c>
      <c r="L88" s="138">
        <f t="shared" si="24"/>
        <v>0</v>
      </c>
      <c r="M88" s="61"/>
      <c r="N88" s="62"/>
    </row>
    <row r="89" spans="1:14" ht="51" x14ac:dyDescent="0.25">
      <c r="A89" s="54">
        <v>1165102002</v>
      </c>
      <c r="B89" s="55" t="s">
        <v>72</v>
      </c>
      <c r="C89" s="56"/>
      <c r="D89" s="57"/>
      <c r="E89" s="58"/>
      <c r="F89" s="58"/>
      <c r="G89" s="58"/>
      <c r="H89" s="58"/>
      <c r="I89" s="59"/>
      <c r="J89" s="84"/>
      <c r="K89" s="134">
        <f t="shared" si="23"/>
        <v>0</v>
      </c>
      <c r="L89" s="138">
        <f t="shared" si="24"/>
        <v>0</v>
      </c>
      <c r="M89" s="61"/>
      <c r="N89" s="62"/>
    </row>
    <row r="90" spans="1:14" ht="39" thickBot="1" x14ac:dyDescent="0.3">
      <c r="A90" s="85">
        <v>1169004004</v>
      </c>
      <c r="B90" s="86" t="s">
        <v>73</v>
      </c>
      <c r="C90" s="87"/>
      <c r="D90" s="76"/>
      <c r="E90" s="77"/>
      <c r="F90" s="77"/>
      <c r="G90" s="77"/>
      <c r="H90" s="77"/>
      <c r="I90" s="117"/>
      <c r="J90" s="88"/>
      <c r="K90" s="142">
        <f t="shared" si="23"/>
        <v>0</v>
      </c>
      <c r="L90" s="143">
        <f t="shared" si="24"/>
        <v>0</v>
      </c>
      <c r="M90" s="144"/>
      <c r="N90" s="89"/>
    </row>
    <row r="91" spans="1:14" ht="15.75" x14ac:dyDescent="0.25">
      <c r="A91" s="42">
        <v>1170000000</v>
      </c>
      <c r="B91" s="43" t="s">
        <v>54</v>
      </c>
      <c r="C91" s="13">
        <f>C92+C93</f>
        <v>5677818.3499999996</v>
      </c>
      <c r="D91" s="13">
        <f t="shared" ref="D91:I91" si="25">D92+D93</f>
        <v>0</v>
      </c>
      <c r="E91" s="13">
        <f t="shared" si="25"/>
        <v>0</v>
      </c>
      <c r="F91" s="13">
        <f t="shared" si="25"/>
        <v>0</v>
      </c>
      <c r="G91" s="13">
        <f t="shared" si="25"/>
        <v>0</v>
      </c>
      <c r="H91" s="13">
        <f t="shared" si="25"/>
        <v>0</v>
      </c>
      <c r="I91" s="118">
        <f t="shared" si="25"/>
        <v>8000000</v>
      </c>
      <c r="J91" s="83">
        <f>SUM(J92:J93)</f>
        <v>6000000</v>
      </c>
      <c r="K91" s="9">
        <f t="shared" ref="K91:K96" si="26">J91-I91</f>
        <v>-2000000</v>
      </c>
      <c r="L91" s="46">
        <f t="shared" si="24"/>
        <v>322181.65000000037</v>
      </c>
      <c r="M91" s="9">
        <f t="shared" ref="M91:N91" si="27">SUM(M92:M93)</f>
        <v>6000000</v>
      </c>
      <c r="N91" s="47">
        <f t="shared" si="27"/>
        <v>6000000</v>
      </c>
    </row>
    <row r="92" spans="1:14" ht="25.5" x14ac:dyDescent="0.25">
      <c r="A92" s="145">
        <v>1170104004</v>
      </c>
      <c r="B92" s="146" t="s">
        <v>55</v>
      </c>
      <c r="C92" s="147">
        <v>-95657.82</v>
      </c>
      <c r="D92" s="96"/>
      <c r="E92" s="97"/>
      <c r="F92" s="97"/>
      <c r="G92" s="97"/>
      <c r="H92" s="97"/>
      <c r="I92" s="148"/>
      <c r="J92" s="149"/>
      <c r="K92" s="150">
        <f t="shared" si="26"/>
        <v>0</v>
      </c>
      <c r="L92" s="60">
        <f t="shared" si="24"/>
        <v>95657.82</v>
      </c>
      <c r="M92" s="150"/>
      <c r="N92" s="151"/>
    </row>
    <row r="93" spans="1:14" ht="26.25" thickBot="1" x14ac:dyDescent="0.3">
      <c r="A93" s="152">
        <v>1170504004</v>
      </c>
      <c r="B93" s="153" t="s">
        <v>56</v>
      </c>
      <c r="C93" s="154">
        <v>5773476.1699999999</v>
      </c>
      <c r="D93" s="155"/>
      <c r="E93" s="156"/>
      <c r="F93" s="156"/>
      <c r="G93" s="156"/>
      <c r="H93" s="156"/>
      <c r="I93" s="157">
        <v>8000000</v>
      </c>
      <c r="J93" s="158">
        <v>6000000</v>
      </c>
      <c r="K93" s="159">
        <f t="shared" si="26"/>
        <v>-2000000</v>
      </c>
      <c r="L93" s="80">
        <f t="shared" si="24"/>
        <v>226523.83000000007</v>
      </c>
      <c r="M93" s="159">
        <v>6000000</v>
      </c>
      <c r="N93" s="160">
        <v>6000000</v>
      </c>
    </row>
    <row r="94" spans="1:14" ht="16.5" thickBot="1" x14ac:dyDescent="0.3">
      <c r="A94" s="161">
        <v>2000000000</v>
      </c>
      <c r="B94" s="162" t="s">
        <v>74</v>
      </c>
      <c r="C94" s="8">
        <f>C95+C101+C117+C131+C133+C128+C129+C130</f>
        <v>1317443073.04</v>
      </c>
      <c r="D94" s="8">
        <f t="shared" ref="D94:H94" si="28">D95+D101+D117+D131+D133</f>
        <v>0</v>
      </c>
      <c r="E94" s="8">
        <f t="shared" si="28"/>
        <v>0</v>
      </c>
      <c r="F94" s="8">
        <f t="shared" si="28"/>
        <v>0</v>
      </c>
      <c r="G94" s="8">
        <f t="shared" si="28"/>
        <v>0</v>
      </c>
      <c r="H94" s="8">
        <f t="shared" si="28"/>
        <v>0</v>
      </c>
      <c r="I94" s="8">
        <f>I95+I101+I117+I131+I133+I128+I130+I129</f>
        <v>1018556802.1900001</v>
      </c>
      <c r="J94" s="8">
        <f>J95+J101+J117+J131+J133+J130</f>
        <v>864014127.21000004</v>
      </c>
      <c r="K94" s="8">
        <f t="shared" si="26"/>
        <v>-154542674.98000002</v>
      </c>
      <c r="L94" s="163">
        <f t="shared" si="24"/>
        <v>-453428945.82999992</v>
      </c>
      <c r="M94" s="8">
        <f t="shared" ref="M94:N94" si="29">M95+M101+M117+M131+M133+M130</f>
        <v>782175782.97000003</v>
      </c>
      <c r="N94" s="8">
        <f t="shared" si="29"/>
        <v>814344707.35000002</v>
      </c>
    </row>
    <row r="95" spans="1:14" ht="25.5" x14ac:dyDescent="0.25">
      <c r="A95" s="42">
        <v>2021000000</v>
      </c>
      <c r="B95" s="43" t="s">
        <v>75</v>
      </c>
      <c r="C95" s="13">
        <f>C96+C100+C97+C98+C99</f>
        <v>158559039.04000002</v>
      </c>
      <c r="D95" s="44"/>
      <c r="E95" s="45"/>
      <c r="F95" s="45"/>
      <c r="G95" s="45"/>
      <c r="H95" s="45"/>
      <c r="I95" s="9">
        <f>SUM(I96:I100)</f>
        <v>93674470</v>
      </c>
      <c r="J95" s="9">
        <f>J96+J100</f>
        <v>0</v>
      </c>
      <c r="K95" s="9">
        <f t="shared" si="26"/>
        <v>-93674470</v>
      </c>
      <c r="L95" s="46">
        <f t="shared" si="24"/>
        <v>-158559039.04000002</v>
      </c>
      <c r="M95" s="9">
        <f t="shared" ref="M95:N95" si="30">M96+M100</f>
        <v>0</v>
      </c>
      <c r="N95" s="9">
        <f t="shared" si="30"/>
        <v>0</v>
      </c>
    </row>
    <row r="96" spans="1:14" ht="25.5" x14ac:dyDescent="0.25">
      <c r="A96" s="54">
        <v>2021500104</v>
      </c>
      <c r="B96" s="55" t="s">
        <v>76</v>
      </c>
      <c r="C96" s="56"/>
      <c r="D96" s="57"/>
      <c r="E96" s="58"/>
      <c r="F96" s="58"/>
      <c r="G96" s="58"/>
      <c r="H96" s="58"/>
      <c r="I96" s="10"/>
      <c r="J96" s="10"/>
      <c r="K96" s="10">
        <f t="shared" si="26"/>
        <v>0</v>
      </c>
      <c r="L96" s="60">
        <f t="shared" si="24"/>
        <v>0</v>
      </c>
      <c r="M96" s="10"/>
      <c r="N96" s="62"/>
    </row>
    <row r="97" spans="1:14" ht="37.5" customHeight="1" x14ac:dyDescent="0.25">
      <c r="A97" s="164">
        <v>2021500204</v>
      </c>
      <c r="B97" s="165" t="s">
        <v>138</v>
      </c>
      <c r="C97" s="11">
        <v>128059048.12</v>
      </c>
      <c r="D97" s="57"/>
      <c r="E97" s="58"/>
      <c r="F97" s="58"/>
      <c r="G97" s="58"/>
      <c r="H97" s="58"/>
      <c r="I97" s="11">
        <v>73674470</v>
      </c>
      <c r="J97" s="30"/>
      <c r="K97" s="10"/>
      <c r="L97" s="60"/>
      <c r="M97" s="30"/>
      <c r="N97" s="68"/>
    </row>
    <row r="98" spans="1:14" ht="105" x14ac:dyDescent="0.25">
      <c r="A98" s="166" t="s">
        <v>125</v>
      </c>
      <c r="B98" s="5" t="s">
        <v>124</v>
      </c>
      <c r="C98" s="11">
        <v>499990.92</v>
      </c>
      <c r="D98" s="57"/>
      <c r="E98" s="58"/>
      <c r="F98" s="58"/>
      <c r="G98" s="58"/>
      <c r="H98" s="58"/>
      <c r="I98" s="11"/>
      <c r="J98" s="30"/>
      <c r="K98" s="10">
        <f t="shared" ref="K98:K100" si="31">J98-I98</f>
        <v>0</v>
      </c>
      <c r="L98" s="60">
        <f t="shared" si="24"/>
        <v>-499990.92</v>
      </c>
      <c r="M98" s="30"/>
      <c r="N98" s="68"/>
    </row>
    <row r="99" spans="1:14" ht="15.75" x14ac:dyDescent="0.25">
      <c r="A99" s="167">
        <v>2021999904</v>
      </c>
      <c r="B99" s="4" t="s">
        <v>126</v>
      </c>
      <c r="C99" s="11">
        <v>30000000</v>
      </c>
      <c r="D99" s="57"/>
      <c r="E99" s="58"/>
      <c r="F99" s="58"/>
      <c r="G99" s="58"/>
      <c r="H99" s="58"/>
      <c r="I99" s="11">
        <v>20000000</v>
      </c>
      <c r="J99" s="30"/>
      <c r="K99" s="10">
        <f t="shared" si="31"/>
        <v>-20000000</v>
      </c>
      <c r="L99" s="60">
        <f t="shared" si="24"/>
        <v>-30000000</v>
      </c>
      <c r="M99" s="30"/>
      <c r="N99" s="68"/>
    </row>
    <row r="100" spans="1:14" ht="26.25" thickBot="1" x14ac:dyDescent="0.3">
      <c r="A100" s="85">
        <v>2021500204</v>
      </c>
      <c r="B100" s="86" t="s">
        <v>77</v>
      </c>
      <c r="C100" s="87"/>
      <c r="D100" s="76"/>
      <c r="E100" s="77"/>
      <c r="F100" s="77"/>
      <c r="G100" s="77"/>
      <c r="H100" s="77"/>
      <c r="I100" s="12"/>
      <c r="J100" s="12"/>
      <c r="K100" s="10">
        <f t="shared" si="31"/>
        <v>0</v>
      </c>
      <c r="L100" s="60">
        <f t="shared" si="24"/>
        <v>0</v>
      </c>
      <c r="M100" s="12"/>
      <c r="N100" s="89"/>
    </row>
    <row r="101" spans="1:14" ht="25.5" x14ac:dyDescent="0.25">
      <c r="A101" s="42">
        <v>2022000000</v>
      </c>
      <c r="B101" s="43" t="s">
        <v>78</v>
      </c>
      <c r="C101" s="13">
        <f>SUM(C103:C116)</f>
        <v>576963075.52999997</v>
      </c>
      <c r="D101" s="13">
        <f t="shared" ref="D101:H101" si="32">D107+D112+D113+D114+D115</f>
        <v>0</v>
      </c>
      <c r="E101" s="13">
        <f t="shared" si="32"/>
        <v>0</v>
      </c>
      <c r="F101" s="13">
        <f t="shared" si="32"/>
        <v>0</v>
      </c>
      <c r="G101" s="13">
        <f t="shared" si="32"/>
        <v>0</v>
      </c>
      <c r="H101" s="13">
        <f t="shared" si="32"/>
        <v>0</v>
      </c>
      <c r="I101" s="13">
        <f>SUM(I103:I116)</f>
        <v>282666037.33999997</v>
      </c>
      <c r="J101" s="9">
        <f>SUM(J102:J116)</f>
        <v>200073811.19999999</v>
      </c>
      <c r="K101" s="9">
        <f>J101-I101</f>
        <v>-82592226.139999986</v>
      </c>
      <c r="L101" s="168">
        <f t="shared" si="24"/>
        <v>-376889264.32999998</v>
      </c>
      <c r="M101" s="9">
        <f>SUM(M102:M116)</f>
        <v>82975063.109999999</v>
      </c>
      <c r="N101" s="9">
        <f>SUM(N102:N116)</f>
        <v>77011287.370000005</v>
      </c>
    </row>
    <row r="102" spans="1:14" ht="73.5" customHeight="1" x14ac:dyDescent="0.25">
      <c r="A102" s="169">
        <v>2022021604</v>
      </c>
      <c r="B102" s="95" t="s">
        <v>143</v>
      </c>
      <c r="C102" s="14"/>
      <c r="D102" s="170"/>
      <c r="E102" s="170"/>
      <c r="F102" s="170"/>
      <c r="G102" s="170"/>
      <c r="H102" s="170"/>
      <c r="I102" s="14"/>
      <c r="J102" s="171">
        <v>15000000</v>
      </c>
      <c r="K102" s="171"/>
      <c r="L102" s="172"/>
      <c r="M102" s="171"/>
      <c r="N102" s="173"/>
    </row>
    <row r="103" spans="1:14" ht="63.75" x14ac:dyDescent="0.25">
      <c r="A103" s="94">
        <v>2022029904</v>
      </c>
      <c r="B103" s="174" t="s">
        <v>96</v>
      </c>
      <c r="C103" s="15">
        <v>33920383.810000002</v>
      </c>
      <c r="D103" s="130"/>
      <c r="E103" s="131"/>
      <c r="F103" s="131"/>
      <c r="G103" s="131"/>
      <c r="H103" s="131"/>
      <c r="I103" s="15">
        <v>21623020.850000001</v>
      </c>
      <c r="J103" s="99"/>
      <c r="K103" s="99">
        <f>J103-I103</f>
        <v>-21623020.850000001</v>
      </c>
      <c r="L103" s="60">
        <f t="shared" si="24"/>
        <v>-33920383.810000002</v>
      </c>
      <c r="M103" s="99"/>
      <c r="N103" s="102"/>
    </row>
    <row r="104" spans="1:14" ht="63.75" x14ac:dyDescent="0.25">
      <c r="A104" s="94">
        <v>2022030204</v>
      </c>
      <c r="B104" s="174" t="s">
        <v>95</v>
      </c>
      <c r="C104" s="15">
        <v>11985911.720000001</v>
      </c>
      <c r="D104" s="130"/>
      <c r="E104" s="131"/>
      <c r="F104" s="131"/>
      <c r="G104" s="131"/>
      <c r="H104" s="131"/>
      <c r="I104" s="15">
        <v>3779729.28</v>
      </c>
      <c r="J104" s="99"/>
      <c r="K104" s="99">
        <f t="shared" ref="K104:K116" si="33">J104-I104</f>
        <v>-3779729.28</v>
      </c>
      <c r="L104" s="60">
        <f t="shared" si="24"/>
        <v>-11985911.720000001</v>
      </c>
      <c r="M104" s="99"/>
      <c r="N104" s="102"/>
    </row>
    <row r="105" spans="1:14" ht="51.75" customHeight="1" x14ac:dyDescent="0.25">
      <c r="A105" s="94">
        <v>2022522904</v>
      </c>
      <c r="B105" s="174" t="s">
        <v>97</v>
      </c>
      <c r="C105" s="15"/>
      <c r="D105" s="130"/>
      <c r="E105" s="131"/>
      <c r="F105" s="131"/>
      <c r="G105" s="131"/>
      <c r="H105" s="131"/>
      <c r="I105" s="15">
        <v>8307273</v>
      </c>
      <c r="J105" s="99"/>
      <c r="K105" s="99">
        <f t="shared" si="33"/>
        <v>-8307273</v>
      </c>
      <c r="L105" s="60">
        <f t="shared" si="24"/>
        <v>0</v>
      </c>
      <c r="M105" s="99">
        <v>4859484.13</v>
      </c>
      <c r="N105" s="102">
        <v>5668293.6500000004</v>
      </c>
    </row>
    <row r="106" spans="1:14" ht="51.75" customHeight="1" x14ac:dyDescent="0.25">
      <c r="A106" s="94">
        <v>2022524304</v>
      </c>
      <c r="B106" s="174" t="s">
        <v>98</v>
      </c>
      <c r="C106" s="15">
        <v>142750102.03999999</v>
      </c>
      <c r="D106" s="130"/>
      <c r="E106" s="131"/>
      <c r="F106" s="131"/>
      <c r="G106" s="131"/>
      <c r="H106" s="131"/>
      <c r="I106" s="15">
        <v>112244899.95</v>
      </c>
      <c r="J106" s="99">
        <v>55411072.450000003</v>
      </c>
      <c r="K106" s="99">
        <f t="shared" si="33"/>
        <v>-56833827.5</v>
      </c>
      <c r="L106" s="60">
        <f t="shared" si="24"/>
        <v>-87339029.589999989</v>
      </c>
      <c r="M106" s="99"/>
      <c r="N106" s="102"/>
    </row>
    <row r="107" spans="1:14" ht="38.25" x14ac:dyDescent="0.25">
      <c r="A107" s="54">
        <v>2022502704</v>
      </c>
      <c r="B107" s="55" t="s">
        <v>79</v>
      </c>
      <c r="C107" s="16">
        <v>1000000</v>
      </c>
      <c r="D107" s="57"/>
      <c r="E107" s="58"/>
      <c r="F107" s="58"/>
      <c r="G107" s="58"/>
      <c r="H107" s="58"/>
      <c r="I107" s="16"/>
      <c r="J107" s="10"/>
      <c r="K107" s="99">
        <f t="shared" si="33"/>
        <v>0</v>
      </c>
      <c r="L107" s="60">
        <f t="shared" si="24"/>
        <v>-1000000</v>
      </c>
      <c r="M107" s="100"/>
      <c r="N107" s="175"/>
    </row>
    <row r="108" spans="1:14" ht="33" customHeight="1" x14ac:dyDescent="0.25">
      <c r="A108" s="54">
        <v>2022521904</v>
      </c>
      <c r="B108" s="55" t="s">
        <v>104</v>
      </c>
      <c r="C108" s="16"/>
      <c r="D108" s="57"/>
      <c r="E108" s="58"/>
      <c r="F108" s="58"/>
      <c r="G108" s="58"/>
      <c r="H108" s="58"/>
      <c r="I108" s="16"/>
      <c r="J108" s="10"/>
      <c r="K108" s="99">
        <f t="shared" si="33"/>
        <v>0</v>
      </c>
      <c r="L108" s="60">
        <f t="shared" si="24"/>
        <v>0</v>
      </c>
      <c r="M108" s="100"/>
      <c r="N108" s="175"/>
    </row>
    <row r="109" spans="1:14" ht="65.25" customHeight="1" x14ac:dyDescent="0.25">
      <c r="A109" s="164">
        <v>2022529904</v>
      </c>
      <c r="B109" s="165" t="s">
        <v>142</v>
      </c>
      <c r="C109" s="16"/>
      <c r="D109" s="57"/>
      <c r="E109" s="58"/>
      <c r="F109" s="58"/>
      <c r="G109" s="58"/>
      <c r="H109" s="58"/>
      <c r="I109" s="16"/>
      <c r="J109" s="10"/>
      <c r="K109" s="99"/>
      <c r="L109" s="60"/>
      <c r="M109" s="100"/>
      <c r="N109" s="175">
        <v>671796.23</v>
      </c>
    </row>
    <row r="110" spans="1:14" ht="87.75" customHeight="1" x14ac:dyDescent="0.25">
      <c r="A110" s="166" t="s">
        <v>128</v>
      </c>
      <c r="B110" s="5" t="s">
        <v>127</v>
      </c>
      <c r="C110" s="16">
        <v>3427809.63</v>
      </c>
      <c r="D110" s="57"/>
      <c r="E110" s="58"/>
      <c r="F110" s="58"/>
      <c r="G110" s="58"/>
      <c r="H110" s="58"/>
      <c r="I110" s="16"/>
      <c r="J110" s="10"/>
      <c r="K110" s="99">
        <f t="shared" si="33"/>
        <v>0</v>
      </c>
      <c r="L110" s="60">
        <f t="shared" si="24"/>
        <v>-3427809.63</v>
      </c>
      <c r="M110" s="100"/>
      <c r="N110" s="175"/>
    </row>
    <row r="111" spans="1:14" ht="63.75" customHeight="1" x14ac:dyDescent="0.25">
      <c r="A111" s="54">
        <v>2022549104</v>
      </c>
      <c r="B111" s="55" t="s">
        <v>105</v>
      </c>
      <c r="C111" s="16">
        <v>3332090.72</v>
      </c>
      <c r="D111" s="57"/>
      <c r="E111" s="58"/>
      <c r="F111" s="58"/>
      <c r="G111" s="58"/>
      <c r="H111" s="58"/>
      <c r="I111" s="16"/>
      <c r="J111" s="10"/>
      <c r="K111" s="99">
        <f t="shared" si="33"/>
        <v>0</v>
      </c>
      <c r="L111" s="60">
        <f t="shared" si="24"/>
        <v>-3332090.72</v>
      </c>
      <c r="M111" s="100"/>
      <c r="N111" s="175"/>
    </row>
    <row r="112" spans="1:14" ht="25.5" x14ac:dyDescent="0.25">
      <c r="A112" s="54">
        <v>2022549704</v>
      </c>
      <c r="B112" s="55" t="s">
        <v>80</v>
      </c>
      <c r="C112" s="16">
        <v>2070840.9</v>
      </c>
      <c r="D112" s="57"/>
      <c r="E112" s="58"/>
      <c r="F112" s="58"/>
      <c r="G112" s="58"/>
      <c r="H112" s="58"/>
      <c r="I112" s="16">
        <v>2011750</v>
      </c>
      <c r="J112" s="10">
        <v>2131172.21</v>
      </c>
      <c r="K112" s="99">
        <f t="shared" si="33"/>
        <v>119422.20999999996</v>
      </c>
      <c r="L112" s="60">
        <f t="shared" si="24"/>
        <v>60331.310000000056</v>
      </c>
      <c r="M112" s="100">
        <v>2355838.48</v>
      </c>
      <c r="N112" s="175">
        <v>2570527.9</v>
      </c>
    </row>
    <row r="113" spans="1:14" ht="25.5" x14ac:dyDescent="0.25">
      <c r="A113" s="63">
        <v>2022551904</v>
      </c>
      <c r="B113" s="64" t="s">
        <v>81</v>
      </c>
      <c r="C113" s="17"/>
      <c r="D113" s="57"/>
      <c r="E113" s="58"/>
      <c r="F113" s="58"/>
      <c r="G113" s="58"/>
      <c r="H113" s="58"/>
      <c r="I113" s="17"/>
      <c r="J113" s="30"/>
      <c r="K113" s="99">
        <f t="shared" si="33"/>
        <v>0</v>
      </c>
      <c r="L113" s="60">
        <f t="shared" si="24"/>
        <v>0</v>
      </c>
      <c r="M113" s="20"/>
      <c r="N113" s="176"/>
    </row>
    <row r="114" spans="1:14" ht="51" x14ac:dyDescent="0.25">
      <c r="A114" s="54">
        <v>2022555504</v>
      </c>
      <c r="B114" s="69" t="s">
        <v>82</v>
      </c>
      <c r="C114" s="18">
        <v>38506376.409999996</v>
      </c>
      <c r="D114" s="71"/>
      <c r="E114" s="72"/>
      <c r="F114" s="72"/>
      <c r="G114" s="72"/>
      <c r="H114" s="72"/>
      <c r="I114" s="18">
        <v>33334778.789999999</v>
      </c>
      <c r="J114" s="10">
        <v>32423195</v>
      </c>
      <c r="K114" s="99">
        <f t="shared" si="33"/>
        <v>-911583.78999999911</v>
      </c>
      <c r="L114" s="60">
        <f t="shared" si="24"/>
        <v>-6083181.4099999964</v>
      </c>
      <c r="M114" s="10">
        <v>32423195</v>
      </c>
      <c r="N114" s="10">
        <v>36025758.020000003</v>
      </c>
    </row>
    <row r="115" spans="1:14" ht="15.75" x14ac:dyDescent="0.25">
      <c r="A115" s="121">
        <v>2022999904</v>
      </c>
      <c r="B115" s="122" t="s">
        <v>83</v>
      </c>
      <c r="C115" s="19">
        <v>339969560.30000001</v>
      </c>
      <c r="D115" s="57"/>
      <c r="E115" s="58"/>
      <c r="F115" s="58"/>
      <c r="G115" s="58"/>
      <c r="H115" s="58"/>
      <c r="I115" s="19">
        <v>96262544.650000006</v>
      </c>
      <c r="J115" s="177">
        <v>95108371.540000007</v>
      </c>
      <c r="K115" s="99">
        <f t="shared" si="33"/>
        <v>-1154173.1099999994</v>
      </c>
      <c r="L115" s="60">
        <f t="shared" si="24"/>
        <v>-244861188.75999999</v>
      </c>
      <c r="M115" s="178">
        <v>43336545.5</v>
      </c>
      <c r="N115" s="179">
        <v>32074911.57</v>
      </c>
    </row>
    <row r="116" spans="1:14" ht="39.75" customHeight="1" thickBot="1" x14ac:dyDescent="0.3">
      <c r="A116" s="63">
        <v>2024545404</v>
      </c>
      <c r="B116" s="180" t="s">
        <v>99</v>
      </c>
      <c r="C116" s="22"/>
      <c r="D116" s="181"/>
      <c r="E116" s="182"/>
      <c r="F116" s="182"/>
      <c r="G116" s="182"/>
      <c r="H116" s="182"/>
      <c r="I116" s="20">
        <v>5102040.82</v>
      </c>
      <c r="J116" s="30"/>
      <c r="K116" s="99">
        <f t="shared" si="33"/>
        <v>-5102040.82</v>
      </c>
      <c r="L116" s="60">
        <f t="shared" si="24"/>
        <v>0</v>
      </c>
      <c r="M116" s="20"/>
      <c r="N116" s="176"/>
    </row>
    <row r="117" spans="1:14" ht="25.5" x14ac:dyDescent="0.25">
      <c r="A117" s="183">
        <v>2023000000</v>
      </c>
      <c r="B117" s="184" t="s">
        <v>84</v>
      </c>
      <c r="C117" s="185">
        <f>SUM(C118:C127)</f>
        <v>567328433.38999999</v>
      </c>
      <c r="D117" s="44"/>
      <c r="E117" s="45"/>
      <c r="F117" s="45"/>
      <c r="G117" s="45"/>
      <c r="H117" s="45"/>
      <c r="I117" s="21">
        <f>SUM(I118:I127)</f>
        <v>613951294.85000002</v>
      </c>
      <c r="J117" s="21">
        <f>SUM(J118:J127)</f>
        <v>636211316.00999999</v>
      </c>
      <c r="K117" s="21">
        <f>J117-I117</f>
        <v>22260021.159999967</v>
      </c>
      <c r="L117" s="168">
        <f t="shared" si="24"/>
        <v>68882882.620000005</v>
      </c>
      <c r="M117" s="21">
        <f t="shared" ref="M117:N117" si="34">SUM(M118:M127)</f>
        <v>671471719.86000001</v>
      </c>
      <c r="N117" s="21">
        <f t="shared" si="34"/>
        <v>702233419.98000002</v>
      </c>
    </row>
    <row r="118" spans="1:14" ht="38.25" x14ac:dyDescent="0.25">
      <c r="A118" s="54">
        <v>2023002404</v>
      </c>
      <c r="B118" s="69" t="s">
        <v>85</v>
      </c>
      <c r="C118" s="18">
        <v>511354540.56999999</v>
      </c>
      <c r="D118" s="71"/>
      <c r="E118" s="72"/>
      <c r="F118" s="72"/>
      <c r="G118" s="72"/>
      <c r="H118" s="72"/>
      <c r="I118" s="18">
        <v>519814528.13999999</v>
      </c>
      <c r="J118" s="10">
        <v>550674687.77999997</v>
      </c>
      <c r="K118" s="10">
        <f>J118-I118</f>
        <v>30860159.639999986</v>
      </c>
      <c r="L118" s="60">
        <f t="shared" si="24"/>
        <v>39320147.209999979</v>
      </c>
      <c r="M118" s="10">
        <v>587104156.52999997</v>
      </c>
      <c r="N118" s="62">
        <v>617753840.39999998</v>
      </c>
    </row>
    <row r="119" spans="1:14" ht="76.5" x14ac:dyDescent="0.25">
      <c r="A119" s="54">
        <v>2023002904</v>
      </c>
      <c r="B119" s="69" t="s">
        <v>86</v>
      </c>
      <c r="C119" s="18">
        <v>8565000</v>
      </c>
      <c r="D119" s="71"/>
      <c r="E119" s="72"/>
      <c r="F119" s="72"/>
      <c r="G119" s="72"/>
      <c r="H119" s="72"/>
      <c r="I119" s="18">
        <v>12372972</v>
      </c>
      <c r="J119" s="10">
        <v>16477575</v>
      </c>
      <c r="K119" s="10">
        <f t="shared" ref="K119:K127" si="35">J119-I119</f>
        <v>4104603</v>
      </c>
      <c r="L119" s="60">
        <f t="shared" si="24"/>
        <v>7912575</v>
      </c>
      <c r="M119" s="10">
        <v>16477575</v>
      </c>
      <c r="N119" s="62">
        <v>16477575</v>
      </c>
    </row>
    <row r="120" spans="1:14" ht="63.75" x14ac:dyDescent="0.25">
      <c r="A120" s="54">
        <v>2023508204</v>
      </c>
      <c r="B120" s="69" t="s">
        <v>87</v>
      </c>
      <c r="C120" s="18">
        <v>28422846.109999999</v>
      </c>
      <c r="D120" s="71"/>
      <c r="E120" s="72"/>
      <c r="F120" s="72"/>
      <c r="G120" s="72"/>
      <c r="H120" s="72"/>
      <c r="I120" s="18">
        <v>42109785.200000003</v>
      </c>
      <c r="J120" s="10">
        <v>29186227.879999999</v>
      </c>
      <c r="K120" s="10">
        <f t="shared" si="35"/>
        <v>-12923557.320000004</v>
      </c>
      <c r="L120" s="60">
        <f t="shared" si="24"/>
        <v>763381.76999999955</v>
      </c>
      <c r="M120" s="10">
        <v>29186227.879999999</v>
      </c>
      <c r="N120" s="62">
        <v>29186227.879999999</v>
      </c>
    </row>
    <row r="121" spans="1:14" ht="63.75" x14ac:dyDescent="0.25">
      <c r="A121" s="54">
        <v>2023512004</v>
      </c>
      <c r="B121" s="69" t="s">
        <v>88</v>
      </c>
      <c r="C121" s="18">
        <v>51510</v>
      </c>
      <c r="D121" s="71"/>
      <c r="E121" s="72"/>
      <c r="F121" s="72"/>
      <c r="G121" s="72"/>
      <c r="H121" s="72"/>
      <c r="I121" s="18">
        <v>79575.520000000004</v>
      </c>
      <c r="J121" s="10">
        <v>533081</v>
      </c>
      <c r="K121" s="10">
        <f t="shared" si="35"/>
        <v>453505.48</v>
      </c>
      <c r="L121" s="60">
        <f t="shared" si="24"/>
        <v>481571</v>
      </c>
      <c r="M121" s="10">
        <v>31682</v>
      </c>
      <c r="N121" s="62">
        <v>28161</v>
      </c>
    </row>
    <row r="122" spans="1:14" ht="65.25" customHeight="1" x14ac:dyDescent="0.25">
      <c r="A122" s="63">
        <v>2023526004</v>
      </c>
      <c r="B122" s="180" t="s">
        <v>100</v>
      </c>
      <c r="C122" s="22">
        <v>367284.15</v>
      </c>
      <c r="D122" s="181"/>
      <c r="E122" s="182"/>
      <c r="F122" s="182"/>
      <c r="G122" s="182"/>
      <c r="H122" s="182"/>
      <c r="I122" s="22">
        <v>980465.99</v>
      </c>
      <c r="J122" s="30">
        <v>1587718.35</v>
      </c>
      <c r="K122" s="10">
        <f t="shared" si="35"/>
        <v>607252.3600000001</v>
      </c>
      <c r="L122" s="60">
        <f t="shared" si="24"/>
        <v>1220434.2000000002</v>
      </c>
      <c r="M122" s="30">
        <v>837004.45</v>
      </c>
      <c r="N122" s="68">
        <v>866171.7</v>
      </c>
    </row>
    <row r="123" spans="1:14" ht="103.5" customHeight="1" x14ac:dyDescent="0.25">
      <c r="A123" s="63">
        <v>2023530404</v>
      </c>
      <c r="B123" s="180" t="s">
        <v>101</v>
      </c>
      <c r="C123" s="22">
        <v>13878077.85</v>
      </c>
      <c r="D123" s="181"/>
      <c r="E123" s="182"/>
      <c r="F123" s="182"/>
      <c r="G123" s="182"/>
      <c r="H123" s="182"/>
      <c r="I123" s="22">
        <v>31939600</v>
      </c>
      <c r="J123" s="30">
        <v>30928100</v>
      </c>
      <c r="K123" s="10">
        <f t="shared" si="35"/>
        <v>-1011500</v>
      </c>
      <c r="L123" s="60">
        <f t="shared" si="24"/>
        <v>17050022.149999999</v>
      </c>
      <c r="M123" s="30">
        <v>30928100</v>
      </c>
      <c r="N123" s="68">
        <v>30928100</v>
      </c>
    </row>
    <row r="124" spans="1:14" ht="45" customHeight="1" x14ac:dyDescent="0.25">
      <c r="A124" s="63">
        <v>2023690004</v>
      </c>
      <c r="B124" s="180" t="s">
        <v>144</v>
      </c>
      <c r="C124" s="22"/>
      <c r="D124" s="181"/>
      <c r="E124" s="182"/>
      <c r="F124" s="182"/>
      <c r="G124" s="182"/>
      <c r="H124" s="182"/>
      <c r="I124" s="22">
        <v>2160157</v>
      </c>
      <c r="J124" s="30">
        <v>2245080</v>
      </c>
      <c r="K124" s="10"/>
      <c r="L124" s="60"/>
      <c r="M124" s="30">
        <v>2328128</v>
      </c>
      <c r="N124" s="68">
        <v>2414498</v>
      </c>
    </row>
    <row r="125" spans="1:14" ht="30.75" customHeight="1" x14ac:dyDescent="0.25">
      <c r="A125" s="63">
        <v>2023546904</v>
      </c>
      <c r="B125" s="180" t="s">
        <v>102</v>
      </c>
      <c r="C125" s="22"/>
      <c r="D125" s="181"/>
      <c r="E125" s="182"/>
      <c r="F125" s="182"/>
      <c r="G125" s="182"/>
      <c r="H125" s="182"/>
      <c r="I125" s="22">
        <v>819072</v>
      </c>
      <c r="J125" s="30"/>
      <c r="K125" s="10">
        <f t="shared" si="35"/>
        <v>-819072</v>
      </c>
      <c r="L125" s="60">
        <f t="shared" si="24"/>
        <v>0</v>
      </c>
      <c r="M125" s="30"/>
      <c r="N125" s="68"/>
    </row>
    <row r="126" spans="1:14" ht="55.5" customHeight="1" x14ac:dyDescent="0.25">
      <c r="A126" s="63">
        <v>2023999904</v>
      </c>
      <c r="B126" s="180" t="s">
        <v>145</v>
      </c>
      <c r="C126" s="22"/>
      <c r="D126" s="181"/>
      <c r="E126" s="182"/>
      <c r="F126" s="182"/>
      <c r="G126" s="182"/>
      <c r="H126" s="182"/>
      <c r="I126" s="22">
        <v>837115</v>
      </c>
      <c r="J126" s="30">
        <v>901627</v>
      </c>
      <c r="K126" s="10"/>
      <c r="L126" s="60"/>
      <c r="M126" s="30">
        <v>901627</v>
      </c>
      <c r="N126" s="68">
        <v>901627</v>
      </c>
    </row>
    <row r="127" spans="1:14" ht="39" thickBot="1" x14ac:dyDescent="0.3">
      <c r="A127" s="63">
        <v>2023593004</v>
      </c>
      <c r="B127" s="180" t="s">
        <v>89</v>
      </c>
      <c r="C127" s="22">
        <v>4689174.71</v>
      </c>
      <c r="D127" s="181"/>
      <c r="E127" s="182"/>
      <c r="F127" s="182"/>
      <c r="G127" s="182"/>
      <c r="H127" s="182"/>
      <c r="I127" s="22">
        <v>2838024</v>
      </c>
      <c r="J127" s="30">
        <v>3677219</v>
      </c>
      <c r="K127" s="10">
        <f t="shared" si="35"/>
        <v>839195</v>
      </c>
      <c r="L127" s="60">
        <f t="shared" si="24"/>
        <v>-1011955.71</v>
      </c>
      <c r="M127" s="30">
        <v>3677219</v>
      </c>
      <c r="N127" s="68">
        <v>3677219</v>
      </c>
    </row>
    <row r="128" spans="1:14" ht="15.75" x14ac:dyDescent="0.25">
      <c r="A128" s="166" t="s">
        <v>130</v>
      </c>
      <c r="B128" s="6" t="s">
        <v>129</v>
      </c>
      <c r="C128" s="23">
        <v>8267327.5199999996</v>
      </c>
      <c r="D128" s="186"/>
      <c r="E128" s="187"/>
      <c r="F128" s="187"/>
      <c r="G128" s="187"/>
      <c r="H128" s="187"/>
      <c r="I128" s="23"/>
      <c r="J128" s="111"/>
      <c r="K128" s="111">
        <f>J128-I128</f>
        <v>0</v>
      </c>
      <c r="L128" s="60">
        <f t="shared" si="24"/>
        <v>-8267327.5199999996</v>
      </c>
      <c r="M128" s="111"/>
      <c r="N128" s="112"/>
    </row>
    <row r="129" spans="1:14" ht="15.75" x14ac:dyDescent="0.25">
      <c r="A129" s="188" t="s">
        <v>139</v>
      </c>
      <c r="B129" s="7"/>
      <c r="C129" s="24">
        <v>248592</v>
      </c>
      <c r="D129" s="189"/>
      <c r="E129" s="190"/>
      <c r="F129" s="190"/>
      <c r="G129" s="190"/>
      <c r="H129" s="190"/>
      <c r="I129" s="24"/>
      <c r="J129" s="177"/>
      <c r="K129" s="177"/>
      <c r="L129" s="60"/>
      <c r="M129" s="177"/>
      <c r="N129" s="191"/>
    </row>
    <row r="130" spans="1:14" ht="67.5" customHeight="1" thickBot="1" x14ac:dyDescent="0.3">
      <c r="A130" s="85">
        <v>2024530304</v>
      </c>
      <c r="B130" s="192" t="s">
        <v>103</v>
      </c>
      <c r="C130" s="25">
        <v>6130869</v>
      </c>
      <c r="D130" s="193"/>
      <c r="E130" s="194"/>
      <c r="F130" s="194"/>
      <c r="G130" s="194"/>
      <c r="H130" s="194"/>
      <c r="I130" s="25">
        <v>28665000</v>
      </c>
      <c r="J130" s="12">
        <v>27729000</v>
      </c>
      <c r="K130" s="12">
        <f>J130-I130</f>
        <v>-936000</v>
      </c>
      <c r="L130" s="60">
        <f t="shared" si="24"/>
        <v>21598131</v>
      </c>
      <c r="M130" s="12">
        <v>27729000</v>
      </c>
      <c r="N130" s="89">
        <v>35100000</v>
      </c>
    </row>
    <row r="131" spans="1:14" ht="25.5" x14ac:dyDescent="0.25">
      <c r="A131" s="113">
        <v>2040000000</v>
      </c>
      <c r="B131" s="114" t="s">
        <v>90</v>
      </c>
      <c r="C131" s="115">
        <f>C132</f>
        <v>0</v>
      </c>
      <c r="D131" s="57"/>
      <c r="E131" s="195"/>
      <c r="F131" s="195"/>
      <c r="G131" s="195"/>
      <c r="H131" s="195"/>
      <c r="I131" s="26"/>
      <c r="J131" s="26"/>
      <c r="K131" s="26">
        <f>J131-I131</f>
        <v>0</v>
      </c>
      <c r="L131" s="60">
        <f t="shared" si="24"/>
        <v>0</v>
      </c>
      <c r="M131" s="26"/>
      <c r="N131" s="26"/>
    </row>
    <row r="132" spans="1:14" ht="39" thickBot="1" x14ac:dyDescent="0.3">
      <c r="A132" s="85">
        <v>2040402004</v>
      </c>
      <c r="B132" s="86" t="s">
        <v>91</v>
      </c>
      <c r="C132" s="87"/>
      <c r="D132" s="57"/>
      <c r="E132" s="195"/>
      <c r="F132" s="195"/>
      <c r="G132" s="195"/>
      <c r="H132" s="195"/>
      <c r="I132" s="10"/>
      <c r="J132" s="10"/>
      <c r="K132" s="26">
        <f t="shared" ref="K132:K134" si="36">J132-I132</f>
        <v>0</v>
      </c>
      <c r="L132" s="60">
        <f t="shared" si="24"/>
        <v>0</v>
      </c>
      <c r="M132" s="10"/>
      <c r="N132" s="10"/>
    </row>
    <row r="133" spans="1:14" ht="38.25" x14ac:dyDescent="0.25">
      <c r="A133" s="196">
        <v>2190000000</v>
      </c>
      <c r="B133" s="114" t="s">
        <v>92</v>
      </c>
      <c r="C133" s="27">
        <f>C134</f>
        <v>-54263.44</v>
      </c>
      <c r="D133" s="27">
        <f t="shared" ref="D133:I133" si="37">D134</f>
        <v>0</v>
      </c>
      <c r="E133" s="27">
        <f t="shared" si="37"/>
        <v>0</v>
      </c>
      <c r="F133" s="27">
        <f t="shared" si="37"/>
        <v>0</v>
      </c>
      <c r="G133" s="27">
        <f t="shared" si="37"/>
        <v>0</v>
      </c>
      <c r="H133" s="27">
        <f t="shared" si="37"/>
        <v>0</v>
      </c>
      <c r="I133" s="27">
        <f t="shared" si="37"/>
        <v>-400000</v>
      </c>
      <c r="J133" s="10"/>
      <c r="K133" s="26">
        <f t="shared" si="36"/>
        <v>400000</v>
      </c>
      <c r="L133" s="60">
        <f t="shared" si="24"/>
        <v>54263.44</v>
      </c>
      <c r="M133" s="10"/>
      <c r="N133" s="10"/>
    </row>
    <row r="134" spans="1:14" ht="38.25" x14ac:dyDescent="0.25">
      <c r="A134" s="120">
        <v>2196001004</v>
      </c>
      <c r="B134" s="55" t="s">
        <v>93</v>
      </c>
      <c r="C134" s="28">
        <v>-54263.44</v>
      </c>
      <c r="D134" s="197"/>
      <c r="E134" s="195"/>
      <c r="F134" s="195"/>
      <c r="G134" s="195"/>
      <c r="H134" s="195"/>
      <c r="I134" s="28">
        <v>-400000</v>
      </c>
      <c r="J134" s="10"/>
      <c r="K134" s="26">
        <f t="shared" si="36"/>
        <v>400000</v>
      </c>
      <c r="L134" s="60">
        <f t="shared" si="24"/>
        <v>54263.44</v>
      </c>
      <c r="M134" s="10"/>
      <c r="N134" s="10"/>
    </row>
    <row r="135" spans="1:14" ht="16.5" thickBot="1" x14ac:dyDescent="0.3">
      <c r="A135" s="198"/>
      <c r="B135" s="199" t="s">
        <v>2</v>
      </c>
      <c r="C135" s="200">
        <f t="shared" ref="C135:J135" si="38">C6+C94</f>
        <v>1967285776.55</v>
      </c>
      <c r="D135" s="29">
        <f t="shared" si="38"/>
        <v>0</v>
      </c>
      <c r="E135" s="29">
        <f t="shared" si="38"/>
        <v>0</v>
      </c>
      <c r="F135" s="29">
        <f t="shared" si="38"/>
        <v>0</v>
      </c>
      <c r="G135" s="29">
        <f t="shared" si="38"/>
        <v>0</v>
      </c>
      <c r="H135" s="29">
        <f t="shared" si="38"/>
        <v>0</v>
      </c>
      <c r="I135" s="200">
        <f t="shared" si="38"/>
        <v>1546259302.1900001</v>
      </c>
      <c r="J135" s="200">
        <f t="shared" si="38"/>
        <v>1658870827.21</v>
      </c>
      <c r="K135" s="200">
        <f>J135-I135</f>
        <v>112611525.01999998</v>
      </c>
      <c r="L135" s="201">
        <f t="shared" si="24"/>
        <v>-308414949.33999991</v>
      </c>
      <c r="M135" s="200">
        <f>M6+M94</f>
        <v>1594295782.97</v>
      </c>
      <c r="N135" s="200">
        <f>N6+N94</f>
        <v>1642584707.3499999</v>
      </c>
    </row>
    <row r="136" spans="1:14" ht="12.75" customHeight="1" x14ac:dyDescent="0.25">
      <c r="B136" s="2"/>
      <c r="C136" s="2"/>
      <c r="D136" s="3" t="s">
        <v>3</v>
      </c>
      <c r="E136" s="3" t="s">
        <v>3</v>
      </c>
      <c r="F136" s="3" t="s">
        <v>3</v>
      </c>
      <c r="G136" s="3" t="s">
        <v>3</v>
      </c>
      <c r="H136" s="3" t="s">
        <v>3</v>
      </c>
    </row>
    <row r="137" spans="1:14" ht="12.75" customHeight="1" x14ac:dyDescent="0.25">
      <c r="B137" s="2" t="s">
        <v>34</v>
      </c>
      <c r="C137" s="2"/>
      <c r="D137" s="2"/>
      <c r="E137" s="2"/>
      <c r="F137" s="2"/>
      <c r="G137" s="2"/>
      <c r="H137" s="2"/>
    </row>
  </sheetData>
  <mergeCells count="2">
    <mergeCell ref="B1:C1"/>
    <mergeCell ref="A2:N4"/>
  </mergeCells>
  <pageMargins left="0.19685039370078741" right="0.19685039370078741" top="0.39370078740157483" bottom="0.39370078740157483" header="0.51181102362204722" footer="0.51181102362204722"/>
  <pageSetup paperSize="9" scale="80" fitToHeight="0" orientation="landscape" r:id="rId1"/>
  <headerFooter>
    <oddHeader>&amp;R&amp;D  &amp;T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94BE4DE-7B91-4C8D-85E2-5E19593F74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Банакова Валентина Дмитриевна</dc:creator>
  <cp:lastModifiedBy>Савощенко Валерия Владимировна</cp:lastModifiedBy>
  <cp:lastPrinted>2020-12-09T05:51:38Z</cp:lastPrinted>
  <dcterms:created xsi:type="dcterms:W3CDTF">2020-11-30T00:27:34Z</dcterms:created>
  <dcterms:modified xsi:type="dcterms:W3CDTF">2021-11-16T06:13:16Z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Вариант_13.01.2010_13_47_50(2).xlsx</vt:lpwstr>
  </property>
  <property fmtid="{D5CDD505-2E9C-101B-9397-08002B2CF9AE}" pid="3" name="Название отчета">
    <vt:lpwstr>Вариант_13.01.2010_13_47_50(2).xlsx</vt:lpwstr>
  </property>
  <property fmtid="{D5CDD505-2E9C-101B-9397-08002B2CF9AE}" pid="4" name="Версия клиента">
    <vt:lpwstr>19.1.24.6170</vt:lpwstr>
  </property>
  <property fmtid="{D5CDD505-2E9C-101B-9397-08002B2CF9AE}" pid="5" name="Версия базы">
    <vt:lpwstr>19.1.1766.16986755</vt:lpwstr>
  </property>
  <property fmtid="{D5CDD505-2E9C-101B-9397-08002B2CF9AE}" pid="6" name="Тип сервера">
    <vt:lpwstr>MSSQL</vt:lpwstr>
  </property>
  <property fmtid="{D5CDD505-2E9C-101B-9397-08002B2CF9AE}" pid="7" name="Сервер">
    <vt:lpwstr>GIS_GKH</vt:lpwstr>
  </property>
  <property fmtid="{D5CDD505-2E9C-101B-9397-08002B2CF9AE}" pid="8" name="База">
    <vt:lpwstr>BKS_2019</vt:lpwstr>
  </property>
  <property fmtid="{D5CDD505-2E9C-101B-9397-08002B2CF9AE}" pid="9" name="Пользователь">
    <vt:lpwstr>od1</vt:lpwstr>
  </property>
  <property fmtid="{D5CDD505-2E9C-101B-9397-08002B2CF9AE}" pid="10" name="Шаблон">
    <vt:lpwstr>BOOK_INCOME2.XLT</vt:lpwstr>
  </property>
  <property fmtid="{D5CDD505-2E9C-101B-9397-08002B2CF9AE}" pid="11" name="Локальная база">
    <vt:lpwstr>используется</vt:lpwstr>
  </property>
</Properties>
</file>