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0" yWindow="450" windowWidth="15525" windowHeight="12975" firstSheet="1" activeTab="1"/>
  </bookViews>
  <sheets>
    <sheet name="Лист1" sheetId="1" state="hidden" r:id="rId1"/>
    <sheet name="01.07.21" sheetId="2" r:id="rId2"/>
  </sheets>
  <definedNames/>
  <calcPr fullCalcOnLoad="1"/>
</workbook>
</file>

<file path=xl/sharedStrings.xml><?xml version="1.0" encoding="utf-8"?>
<sst xmlns="http://schemas.openxmlformats.org/spreadsheetml/2006/main" count="98" uniqueCount="97">
  <si>
    <t>N</t>
  </si>
  <si>
    <t>Код</t>
  </si>
  <si>
    <t>Наименование статей</t>
  </si>
  <si>
    <t>План</t>
  </si>
  <si>
    <t>п \ п</t>
  </si>
  <si>
    <t>раздела</t>
  </si>
  <si>
    <t>Всего</t>
  </si>
  <si>
    <t>% исп.</t>
  </si>
  <si>
    <t>Доходы</t>
  </si>
  <si>
    <t>Налог на доходы физических лиц</t>
  </si>
  <si>
    <t>Единый налог на вмененный доход</t>
  </si>
  <si>
    <t>Налог на имущество физических лиц</t>
  </si>
  <si>
    <t>Земельный налог</t>
  </si>
  <si>
    <t>Государственная пошлина</t>
  </si>
  <si>
    <t>Арендная плата за землю</t>
  </si>
  <si>
    <t>Аренда муниципального имущества</t>
  </si>
  <si>
    <t>Плата за негативное воздействие на окружающую среду</t>
  </si>
  <si>
    <t>Доходы от реализации имущества</t>
  </si>
  <si>
    <t>Дотация</t>
  </si>
  <si>
    <t>Субвенции из краевого бюджета на реализацию государственных и иных полномочий , всего :</t>
  </si>
  <si>
    <t>в том числе</t>
  </si>
  <si>
    <t>Всего доходов</t>
  </si>
  <si>
    <t>Расходы</t>
  </si>
  <si>
    <t>Правоохранительная деятельность и обеспечение безопасности государства</t>
  </si>
  <si>
    <t>Национальная экономика</t>
  </si>
  <si>
    <t>Жилищно-коммунальное хозяйство</t>
  </si>
  <si>
    <t>Образование</t>
  </si>
  <si>
    <t>Культура, искусство и кинематография</t>
  </si>
  <si>
    <t>Здравоохранение</t>
  </si>
  <si>
    <t>Социальная политика</t>
  </si>
  <si>
    <t>Всего расходов</t>
  </si>
  <si>
    <t>0100</t>
  </si>
  <si>
    <t>0300</t>
  </si>
  <si>
    <t>0400</t>
  </si>
  <si>
    <t>0500</t>
  </si>
  <si>
    <t>0700</t>
  </si>
  <si>
    <t>0800</t>
  </si>
  <si>
    <t>0900</t>
  </si>
  <si>
    <t>1000</t>
  </si>
  <si>
    <t xml:space="preserve">           Исполнение</t>
  </si>
  <si>
    <t>Штрафы (денежные взыскания)</t>
  </si>
  <si>
    <t>Прочие налоговые доходы</t>
  </si>
  <si>
    <t>Субвенция на состав.списков кандидатов в присяжные заседатели фед.судов</t>
  </si>
  <si>
    <t>Доходы от реализации земли</t>
  </si>
  <si>
    <t>1100</t>
  </si>
  <si>
    <t>1300</t>
  </si>
  <si>
    <t>Обслуживание государственного и муниципального долга</t>
  </si>
  <si>
    <t>Прочие неналоговые доходы</t>
  </si>
  <si>
    <t>Субсидии из краевого бюджета всего</t>
  </si>
  <si>
    <t>Акцизы</t>
  </si>
  <si>
    <t>Физическая культура и спорт</t>
  </si>
  <si>
    <t>1200</t>
  </si>
  <si>
    <t>Средства массовой информации</t>
  </si>
  <si>
    <t>Дотация на сбалансированность</t>
  </si>
  <si>
    <t>Результат исполнения бюджета (дефицит/профицит)</t>
  </si>
  <si>
    <t>Прочие доходы от оказания платных услуг и компенсации затрат бюджетов городских округов</t>
  </si>
  <si>
    <t>Функционирование законодательных органов и органов местного самоуправляем.</t>
  </si>
  <si>
    <t>Итого налоговых и неналоговых доходов</t>
  </si>
  <si>
    <t xml:space="preserve"> 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</si>
  <si>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краевого бюджета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</si>
  <si>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кормпорации Фонд содействия реформировнаию жилищно-коммунального хозяйства</t>
  </si>
  <si>
    <t xml:space="preserve">Субсидии бюджетам муниципальных образований Приморского края на социальные выплаты молодым семьям для приобретения (строительства) стандартного жилья </t>
  </si>
  <si>
    <t xml:space="preserve">Прочие субсидии бюджетам муниципальных образований Приморского края на капитальный ремонт зданий и благоустройство территорий муниципальных  образовательных организаций, оказывающих услуги дошкольного образования </t>
  </si>
  <si>
    <t>Субсидии бюджетам городских округов на поддержку государственных программ субъектов РФ и муниципальных программ формирования современной городской среды</t>
  </si>
  <si>
    <t xml:space="preserve">Субсидия бюджетам городских округов на поддержку муниципальных программ по благоустройству территорий муниципальных образований </t>
  </si>
  <si>
    <t>Прочие субсидии бюджетам городских округов на обеспечение земельных участков, предоставленных на бесплатной основе гражданам, имеющих трех и более детей, инженерной инфраструктурой</t>
  </si>
  <si>
    <t xml:space="preserve">Прочие субсидии на комплектование книжных фондов и обеспечение информационно-техническим оборудованием библиотек 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</si>
  <si>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</si>
  <si>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городских округов на строительство и реконструкцию (модернизацию) объектов питьевого водоснабжения</t>
  </si>
  <si>
    <t>Прочие субсидии бюджетам городских округов Приморского края на проведение работ по сохранению объектов культурного наследия</t>
  </si>
  <si>
    <t>Субсидии бюджетам городских округов Приморского края на создание модельных муниципальных библиотек</t>
  </si>
  <si>
    <t xml:space="preserve">Прочие субсидии на капитальный ремонт и ремонт автомобильных дорог общего пользования населенных пунктов за счет дорожного фонда Приморского края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</si>
  <si>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общобразовательных организациях Приморского края </t>
  </si>
  <si>
    <t xml:space="preserve">Субвенции бюджетам  муниципальных образований Приморского края на  обеспечение государственных гарантий реализацииправ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</si>
  <si>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городского округа 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</si>
  <si>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Примоского края</t>
  </si>
  <si>
    <t xml:space="preserve">Субвенции бюджетам муниципальных образований Приморского края на организацию и по обеспечение оздоровления и отдыха детей (за исключением организации отдыха детей в каникулярное время) </t>
  </si>
  <si>
    <t>Единая субвенция местным бюджетам из краевого бюджета</t>
  </si>
  <si>
    <t>Субвенции бюджетам муниципальных образований Приморского края на осуществление государственных полномочий  по государственному управлению охраной труда</t>
  </si>
  <si>
    <t xml:space="preserve">Субвенции бюджетам муниципальных образований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городского округа </t>
  </si>
  <si>
    <t>Субвенции бюджетам муниципальных образований Приморского края  на обеспечение детей-сирот и детей, оставшихся без попечения родителей, жилыми помещениями</t>
  </si>
  <si>
    <t xml:space="preserve"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 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</si>
  <si>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оставшихся без попечения родителей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</si>
  <si>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</si>
  <si>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животныыми без владельцев 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</si>
  <si>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родительской платы, взимаемой с родителей (законных представителей) за  присмотр иуход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</si>
  <si>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 xml:space="preserve"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 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</si>
  <si>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 сирот и детей, оставшихся без попечения родителей, жилыми помещениями за счет средств краевого бюджета</t>
  </si>
  <si>
    <t>Субвенции бюджетам городских округов Приморского края на организацию бесплатного горячего питания обучающихся, получающих начальное общее образование в муниципальных образовательных организациях Приморского края, софинансируемых за счет средств федерального бюджета</t>
  </si>
  <si>
    <t xml:space="preserve">Субвенции бюджетам городских округов Приморского края на проведение Всероссийской переписи населения </t>
  </si>
  <si>
    <t>Субвенции бюджетам муниципальных образований Приморского края на осуществление полномочий РФ по государственной регистрации актов гражданского состояния</t>
  </si>
  <si>
    <t xml:space="preserve">Межбюджетные трансферты бюджетам городских округов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 </t>
  </si>
  <si>
    <t>Возврат остатков субсидий,субвенций и иных межбюджетных трансфертов</t>
  </si>
  <si>
    <t>Субсидии на реализацию проектов  инициативного бюджетирования по направлению  "Твой проект"</t>
  </si>
  <si>
    <t>Дотации местным бюджетам в целях поощрения наилучших показателей социально-экономического развития</t>
  </si>
  <si>
    <t>Фактическая численность работников муниципальных учреждений на 01.07.2021г.- 1673 ед., затраты на выплату им заработной платы и страховые взносы - 455 841,95 тыс.руб., численность муниципальных служащих -122 ед., затраты на  выплату денежного содержания муниципальных служащих и страховые взносы 48 929,6  тыс.руб.</t>
  </si>
  <si>
    <t>Сведения о ходе исполнении бюджета Арсеньевского городского округа на 01.07.2021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</si>
</sst>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 mmm\ yy"/>
    <numFmt numFmtId="181" formatCode="0.000"/>
    <numFmt numFmtId="182" formatCode="0.0"/>
    <numFmt numFmtId="183" formatCode="#,##0.0"/>
    <numFmt numFmtId="184" formatCode="#,##0.000"/>
    <numFmt numFmtId="185" formatCode="0.0000"/>
    <numFmt numFmtId="186" formatCode="0.00000"/>
    <numFmt numFmtId="187" formatCode="0.000000"/>
    <numFmt numFmtId="188" formatCode="#,##0.0000"/>
    <numFmt numFmtId="189" formatCode="000000"/>
  </numFmts>
  <fonts count="49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wrapText="1"/>
    </xf>
    <xf numFmtId="183" fontId="0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4" fontId="4" fillId="0" borderId="0" xfId="0" applyNumberFormat="1" applyFont="1" applyFill="1" applyAlignment="1">
      <alignment/>
    </xf>
    <xf numFmtId="183" fontId="6" fillId="33" borderId="28" xfId="0" applyNumberFormat="1" applyFont="1" applyFill="1" applyBorder="1" applyAlignment="1">
      <alignment/>
    </xf>
    <xf numFmtId="2" fontId="6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83" fontId="6" fillId="0" borderId="28" xfId="0" applyNumberFormat="1" applyFont="1" applyBorder="1" applyAlignment="1">
      <alignment/>
    </xf>
    <xf numFmtId="49" fontId="6" fillId="34" borderId="28" xfId="0" applyNumberFormat="1" applyFont="1" applyFill="1" applyBorder="1" applyAlignment="1">
      <alignment horizontal="center"/>
    </xf>
    <xf numFmtId="4" fontId="6" fillId="0" borderId="28" xfId="0" applyNumberFormat="1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182" fontId="6" fillId="0" borderId="28" xfId="0" applyNumberFormat="1" applyFont="1" applyBorder="1" applyAlignment="1">
      <alignment/>
    </xf>
    <xf numFmtId="49" fontId="6" fillId="0" borderId="28" xfId="0" applyNumberFormat="1" applyFont="1" applyBorder="1" applyAlignment="1">
      <alignment wrapText="1"/>
    </xf>
    <xf numFmtId="0" fontId="6" fillId="35" borderId="28" xfId="0" applyFont="1" applyFill="1" applyBorder="1" applyAlignment="1">
      <alignment/>
    </xf>
    <xf numFmtId="0" fontId="6" fillId="35" borderId="28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4" fontId="8" fillId="35" borderId="28" xfId="0" applyNumberFormat="1" applyFont="1" applyFill="1" applyBorder="1" applyAlignment="1">
      <alignment/>
    </xf>
    <xf numFmtId="182" fontId="8" fillId="35" borderId="28" xfId="0" applyNumberFormat="1" applyFont="1" applyFill="1" applyBorder="1" applyAlignment="1">
      <alignment/>
    </xf>
    <xf numFmtId="0" fontId="8" fillId="0" borderId="28" xfId="0" applyFont="1" applyBorder="1" applyAlignment="1">
      <alignment/>
    </xf>
    <xf numFmtId="4" fontId="8" fillId="33" borderId="28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182" fontId="8" fillId="0" borderId="28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4" fontId="8" fillId="33" borderId="10" xfId="0" applyNumberFormat="1" applyFont="1" applyFill="1" applyBorder="1" applyAlignment="1">
      <alignment/>
    </xf>
    <xf numFmtId="182" fontId="8" fillId="0" borderId="28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28" xfId="0" applyFont="1" applyBorder="1" applyAlignment="1">
      <alignment wrapText="1"/>
    </xf>
    <xf numFmtId="4" fontId="6" fillId="33" borderId="10" xfId="0" applyNumberFormat="1" applyFont="1" applyFill="1" applyBorder="1" applyAlignment="1">
      <alignment/>
    </xf>
    <xf numFmtId="0" fontId="6" fillId="0" borderId="30" xfId="0" applyFont="1" applyBorder="1" applyAlignment="1">
      <alignment wrapText="1"/>
    </xf>
    <xf numFmtId="4" fontId="48" fillId="33" borderId="10" xfId="0" applyNumberFormat="1" applyFont="1" applyFill="1" applyBorder="1" applyAlignment="1">
      <alignment/>
    </xf>
    <xf numFmtId="0" fontId="6" fillId="0" borderId="30" xfId="0" applyFont="1" applyBorder="1" applyAlignment="1">
      <alignment vertical="top" wrapText="1"/>
    </xf>
    <xf numFmtId="183" fontId="6" fillId="33" borderId="10" xfId="0" applyNumberFormat="1" applyFont="1" applyFill="1" applyBorder="1" applyAlignment="1">
      <alignment/>
    </xf>
    <xf numFmtId="0" fontId="8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33" borderId="28" xfId="0" applyNumberFormat="1" applyFont="1" applyFill="1" applyBorder="1" applyAlignment="1">
      <alignment/>
    </xf>
    <xf numFmtId="0" fontId="8" fillId="34" borderId="28" xfId="0" applyFont="1" applyFill="1" applyBorder="1" applyAlignment="1">
      <alignment horizontal="center"/>
    </xf>
    <xf numFmtId="4" fontId="8" fillId="34" borderId="28" xfId="0" applyNumberFormat="1" applyFont="1" applyFill="1" applyBorder="1" applyAlignment="1">
      <alignment/>
    </xf>
    <xf numFmtId="182" fontId="8" fillId="34" borderId="28" xfId="0" applyNumberFormat="1" applyFont="1" applyFill="1" applyBorder="1" applyAlignment="1">
      <alignment/>
    </xf>
    <xf numFmtId="49" fontId="6" fillId="0" borderId="28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6" fillId="0" borderId="10" xfId="0" applyNumberFormat="1" applyFont="1" applyFill="1" applyBorder="1" applyAlignment="1">
      <alignment/>
    </xf>
    <xf numFmtId="2" fontId="1" fillId="0" borderId="34" xfId="0" applyNumberFormat="1" applyFont="1" applyBorder="1" applyAlignment="1">
      <alignment horizontal="left" wrapText="1"/>
    </xf>
    <xf numFmtId="0" fontId="1" fillId="0" borderId="34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8"/>
  <sheetViews>
    <sheetView tabSelected="1" zoomScalePageLayoutView="0" workbookViewId="0" topLeftCell="A1">
      <selection activeCell="K11" sqref="K11"/>
    </sheetView>
  </sheetViews>
  <sheetFormatPr defaultColWidth="8.875" defaultRowHeight="12.75"/>
  <cols>
    <col min="1" max="1" width="2.875" style="0" customWidth="1"/>
    <col min="2" max="2" width="5.125" style="1" customWidth="1"/>
    <col min="3" max="3" width="60.125" style="0" customWidth="1"/>
    <col min="4" max="4" width="16.25390625" style="0" customWidth="1"/>
    <col min="5" max="5" width="13.875" style="0" customWidth="1"/>
    <col min="6" max="6" width="7.25390625" style="0" customWidth="1"/>
    <col min="7" max="7" width="8.875" style="2" customWidth="1"/>
    <col min="8" max="8" width="9.25390625" style="2" bestFit="1" customWidth="1"/>
    <col min="9" max="16384" width="8.875" style="2" customWidth="1"/>
  </cols>
  <sheetData>
    <row r="1" spans="1:6" s="7" customFormat="1" ht="39.75" customHeight="1">
      <c r="A1" s="86" t="s">
        <v>96</v>
      </c>
      <c r="B1" s="86"/>
      <c r="C1" s="86"/>
      <c r="D1" s="86"/>
      <c r="E1" s="86"/>
      <c r="F1" s="86"/>
    </row>
    <row r="2" spans="1:6" s="7" customFormat="1" ht="13.5" customHeight="1" thickBot="1">
      <c r="A2" s="8"/>
      <c r="B2" s="9"/>
      <c r="C2" s="10"/>
      <c r="D2" s="10"/>
      <c r="E2" s="10"/>
      <c r="F2" s="10"/>
    </row>
    <row r="3" spans="1:6" s="18" customFormat="1" ht="12.75" customHeight="1">
      <c r="A3" s="14" t="s">
        <v>0</v>
      </c>
      <c r="B3" s="15" t="s">
        <v>1</v>
      </c>
      <c r="C3" s="15" t="s">
        <v>2</v>
      </c>
      <c r="D3" s="15" t="s">
        <v>3</v>
      </c>
      <c r="E3" s="16" t="s">
        <v>39</v>
      </c>
      <c r="F3" s="17"/>
    </row>
    <row r="4" spans="1:6" s="18" customFormat="1" ht="9.75" customHeight="1">
      <c r="A4" s="19" t="s">
        <v>4</v>
      </c>
      <c r="B4" s="20" t="s">
        <v>5</v>
      </c>
      <c r="C4" s="20"/>
      <c r="D4" s="20"/>
      <c r="E4" s="21" t="s">
        <v>6</v>
      </c>
      <c r="F4" s="22" t="s">
        <v>7</v>
      </c>
    </row>
    <row r="5" spans="1:6" s="18" customFormat="1" ht="12" thickBot="1">
      <c r="A5" s="23"/>
      <c r="B5" s="24"/>
      <c r="C5" s="24"/>
      <c r="D5" s="25"/>
      <c r="E5" s="25"/>
      <c r="F5" s="26"/>
    </row>
    <row r="6" spans="1:6" s="18" customFormat="1" ht="12" customHeight="1" thickBot="1">
      <c r="A6" s="27">
        <v>1</v>
      </c>
      <c r="B6" s="28">
        <v>2</v>
      </c>
      <c r="C6" s="30">
        <v>3</v>
      </c>
      <c r="D6" s="27">
        <v>4</v>
      </c>
      <c r="E6" s="31">
        <v>5</v>
      </c>
      <c r="F6" s="32">
        <v>6</v>
      </c>
    </row>
    <row r="7" spans="1:6" s="3" customFormat="1" ht="13.5" customHeight="1">
      <c r="A7" s="4"/>
      <c r="B7" s="6"/>
      <c r="C7" s="29" t="s">
        <v>8</v>
      </c>
      <c r="D7" s="4"/>
      <c r="E7" s="4"/>
      <c r="F7" s="4"/>
    </row>
    <row r="8" spans="1:6" s="18" customFormat="1" ht="15.75" customHeight="1">
      <c r="A8" s="40">
        <v>1</v>
      </c>
      <c r="B8" s="40"/>
      <c r="C8" s="36" t="s">
        <v>9</v>
      </c>
      <c r="D8" s="44">
        <v>548802000</v>
      </c>
      <c r="E8" s="45">
        <v>176295534.78</v>
      </c>
      <c r="F8" s="46">
        <f aca="true" t="shared" si="0" ref="F8:F21">E8/D8*100</f>
        <v>32.12370486623591</v>
      </c>
    </row>
    <row r="9" spans="1:6" s="18" customFormat="1" ht="15.75" customHeight="1">
      <c r="A9" s="40">
        <v>2</v>
      </c>
      <c r="B9" s="40"/>
      <c r="C9" s="36" t="s">
        <v>49</v>
      </c>
      <c r="D9" s="44">
        <v>15300000</v>
      </c>
      <c r="E9" s="44">
        <v>6923690.29</v>
      </c>
      <c r="F9" s="46">
        <f t="shared" si="0"/>
        <v>45.2528777124183</v>
      </c>
    </row>
    <row r="10" spans="1:6" s="18" customFormat="1" ht="16.5" customHeight="1">
      <c r="A10" s="40">
        <v>3</v>
      </c>
      <c r="B10" s="40"/>
      <c r="C10" s="36" t="s">
        <v>10</v>
      </c>
      <c r="D10" s="44">
        <v>10000000</v>
      </c>
      <c r="E10" s="44">
        <v>10077204.69</v>
      </c>
      <c r="F10" s="46">
        <f t="shared" si="0"/>
        <v>100.77204689999999</v>
      </c>
    </row>
    <row r="11" spans="1:6" s="18" customFormat="1" ht="15.75" customHeight="1">
      <c r="A11" s="40">
        <v>4</v>
      </c>
      <c r="B11" s="40"/>
      <c r="C11" s="36" t="s">
        <v>11</v>
      </c>
      <c r="D11" s="44">
        <v>30000000</v>
      </c>
      <c r="E11" s="44">
        <v>1664647.18</v>
      </c>
      <c r="F11" s="46">
        <f t="shared" si="0"/>
        <v>5.548823933333333</v>
      </c>
    </row>
    <row r="12" spans="1:6" s="18" customFormat="1" ht="15.75" customHeight="1">
      <c r="A12" s="40">
        <v>5</v>
      </c>
      <c r="B12" s="40"/>
      <c r="C12" s="36" t="s">
        <v>12</v>
      </c>
      <c r="D12" s="44">
        <v>26200000</v>
      </c>
      <c r="E12" s="44">
        <f>6492223.49+610661.01</f>
        <v>7102884.5</v>
      </c>
      <c r="F12" s="46">
        <f t="shared" si="0"/>
        <v>27.110246183206105</v>
      </c>
    </row>
    <row r="13" spans="1:6" s="18" customFormat="1" ht="15.75" customHeight="1">
      <c r="A13" s="40">
        <v>6</v>
      </c>
      <c r="B13" s="40"/>
      <c r="C13" s="36" t="s">
        <v>13</v>
      </c>
      <c r="D13" s="44">
        <v>6500000</v>
      </c>
      <c r="E13" s="44">
        <v>3104454.76</v>
      </c>
      <c r="F13" s="46">
        <f t="shared" si="0"/>
        <v>47.76084246153846</v>
      </c>
    </row>
    <row r="14" spans="1:6" s="18" customFormat="1" ht="17.25" customHeight="1">
      <c r="A14" s="40">
        <v>7</v>
      </c>
      <c r="B14" s="40"/>
      <c r="C14" s="36" t="s">
        <v>14</v>
      </c>
      <c r="D14" s="44">
        <v>13800000</v>
      </c>
      <c r="E14" s="44">
        <v>6340557.01</v>
      </c>
      <c r="F14" s="46">
        <f t="shared" si="0"/>
        <v>45.94606528985507</v>
      </c>
    </row>
    <row r="15" spans="1:6" s="18" customFormat="1" ht="16.5" customHeight="1">
      <c r="A15" s="40">
        <v>8</v>
      </c>
      <c r="B15" s="40"/>
      <c r="C15" s="36" t="s">
        <v>15</v>
      </c>
      <c r="D15" s="44">
        <v>15000000</v>
      </c>
      <c r="E15" s="44">
        <f>8428410.83+18</f>
        <v>8428428.83</v>
      </c>
      <c r="F15" s="46">
        <f t="shared" si="0"/>
        <v>56.18952553333333</v>
      </c>
    </row>
    <row r="16" spans="1:6" s="18" customFormat="1" ht="13.5" customHeight="1" hidden="1">
      <c r="A16" s="40"/>
      <c r="B16" s="40"/>
      <c r="C16" s="36"/>
      <c r="D16" s="42"/>
      <c r="E16" s="42"/>
      <c r="F16" s="46"/>
    </row>
    <row r="17" spans="1:6" s="18" customFormat="1" ht="15.75" customHeight="1">
      <c r="A17" s="40">
        <v>9</v>
      </c>
      <c r="B17" s="40"/>
      <c r="C17" s="36" t="s">
        <v>16</v>
      </c>
      <c r="D17" s="44">
        <v>1230000</v>
      </c>
      <c r="E17" s="44">
        <v>893300.56</v>
      </c>
      <c r="F17" s="46">
        <f t="shared" si="0"/>
        <v>72.62606178861789</v>
      </c>
    </row>
    <row r="18" spans="1:6" s="18" customFormat="1" ht="13.5" customHeight="1" hidden="1">
      <c r="A18" s="40">
        <v>10</v>
      </c>
      <c r="B18" s="40"/>
      <c r="C18" s="47" t="s">
        <v>55</v>
      </c>
      <c r="D18" s="42"/>
      <c r="E18" s="44"/>
      <c r="F18" s="46">
        <v>0</v>
      </c>
    </row>
    <row r="19" spans="1:6" s="18" customFormat="1" ht="15" customHeight="1">
      <c r="A19" s="40">
        <v>11</v>
      </c>
      <c r="B19" s="40"/>
      <c r="C19" s="36" t="s">
        <v>17</v>
      </c>
      <c r="D19" s="44">
        <v>420000</v>
      </c>
      <c r="E19" s="44">
        <v>210000</v>
      </c>
      <c r="F19" s="46">
        <f t="shared" si="0"/>
        <v>50</v>
      </c>
    </row>
    <row r="20" spans="1:6" s="18" customFormat="1" ht="16.5" customHeight="1">
      <c r="A20" s="40">
        <v>12</v>
      </c>
      <c r="B20" s="40"/>
      <c r="C20" s="36" t="s">
        <v>43</v>
      </c>
      <c r="D20" s="44">
        <v>5100000</v>
      </c>
      <c r="E20" s="44">
        <v>1843494.49</v>
      </c>
      <c r="F20" s="46">
        <f t="shared" si="0"/>
        <v>36.146950784313724</v>
      </c>
    </row>
    <row r="21" spans="1:6" s="18" customFormat="1" ht="14.25" customHeight="1">
      <c r="A21" s="40">
        <v>13</v>
      </c>
      <c r="B21" s="40"/>
      <c r="C21" s="36" t="s">
        <v>41</v>
      </c>
      <c r="D21" s="44">
        <v>11050640</v>
      </c>
      <c r="E21" s="44">
        <v>12597984.55</v>
      </c>
      <c r="F21" s="46">
        <f t="shared" si="0"/>
        <v>114.00230710619476</v>
      </c>
    </row>
    <row r="22" spans="1:6" s="18" customFormat="1" ht="16.5" customHeight="1">
      <c r="A22" s="40">
        <v>14</v>
      </c>
      <c r="B22" s="40"/>
      <c r="C22" s="36" t="s">
        <v>40</v>
      </c>
      <c r="D22" s="44">
        <v>5000000</v>
      </c>
      <c r="E22" s="44">
        <v>2122052.82</v>
      </c>
      <c r="F22" s="46">
        <f aca="true" t="shared" si="1" ref="F22:F28">E22/D22*100</f>
        <v>42.4410564</v>
      </c>
    </row>
    <row r="23" spans="1:6" s="18" customFormat="1" ht="15" customHeight="1">
      <c r="A23" s="40"/>
      <c r="B23" s="40"/>
      <c r="C23" s="36" t="s">
        <v>47</v>
      </c>
      <c r="D23" s="44">
        <f>2900000+5850000+220000</f>
        <v>8970000</v>
      </c>
      <c r="E23" s="44">
        <v>7699898.8</v>
      </c>
      <c r="F23" s="46">
        <f t="shared" si="1"/>
        <v>85.8405663322185</v>
      </c>
    </row>
    <row r="24" spans="1:6" s="7" customFormat="1" ht="11.25" customHeight="1">
      <c r="A24" s="48"/>
      <c r="B24" s="49"/>
      <c r="C24" s="50" t="s">
        <v>57</v>
      </c>
      <c r="D24" s="51">
        <f>SUM(D8:D23)</f>
        <v>697372640</v>
      </c>
      <c r="E24" s="51">
        <f>SUM(E8:E23)</f>
        <v>245304133.26000002</v>
      </c>
      <c r="F24" s="52">
        <f t="shared" si="1"/>
        <v>35.175474228527236</v>
      </c>
    </row>
    <row r="25" spans="1:6" s="18" customFormat="1" ht="16.5" customHeight="1">
      <c r="A25" s="36">
        <v>16</v>
      </c>
      <c r="B25" s="40"/>
      <c r="C25" s="53" t="s">
        <v>18</v>
      </c>
      <c r="D25" s="54">
        <f>D26+D27</f>
        <v>33434360</v>
      </c>
      <c r="E25" s="55">
        <f>E26+E27</f>
        <v>33434360</v>
      </c>
      <c r="F25" s="56">
        <v>0</v>
      </c>
    </row>
    <row r="26" spans="1:6" s="18" customFormat="1" ht="18.75" customHeight="1">
      <c r="A26" s="57">
        <v>17</v>
      </c>
      <c r="B26" s="58"/>
      <c r="C26" s="53" t="s">
        <v>53</v>
      </c>
      <c r="D26" s="55">
        <v>13434360</v>
      </c>
      <c r="E26" s="55">
        <v>13434360</v>
      </c>
      <c r="F26" s="56">
        <v>0</v>
      </c>
    </row>
    <row r="27" spans="1:6" s="18" customFormat="1" ht="21" customHeight="1">
      <c r="A27" s="57">
        <v>18</v>
      </c>
      <c r="B27" s="58"/>
      <c r="C27" s="59" t="s">
        <v>94</v>
      </c>
      <c r="D27" s="55">
        <v>20000000</v>
      </c>
      <c r="E27" s="55">
        <v>20000000</v>
      </c>
      <c r="F27" s="56">
        <v>0</v>
      </c>
    </row>
    <row r="28" spans="1:6" s="18" customFormat="1" ht="21" customHeight="1">
      <c r="A28" s="57">
        <v>19</v>
      </c>
      <c r="B28" s="58"/>
      <c r="C28" s="60" t="s">
        <v>48</v>
      </c>
      <c r="D28" s="61">
        <f>D30+D33+D34+D35+D38+D36+D37+D41+D43+D44+D45+D47+D49+D50+D51+D31+D52+D39+D46+D40+D53+D55+D54+D48+D42+D32</f>
        <v>274395293.94</v>
      </c>
      <c r="E28" s="61">
        <f>E30+E31+E32+E33+E34+E35+E36+E37+E38+E39+E40+E41+E42+E43+E45+E46+E47+E48+E49+E50+E51+E52+E53+E54+E55</f>
        <v>121857721.69000001</v>
      </c>
      <c r="F28" s="62">
        <f t="shared" si="1"/>
        <v>44.40955234335971</v>
      </c>
    </row>
    <row r="29" spans="1:6" s="18" customFormat="1" ht="9.75" customHeight="1">
      <c r="A29" s="57"/>
      <c r="B29" s="58"/>
      <c r="C29" s="36" t="s">
        <v>20</v>
      </c>
      <c r="D29" s="63"/>
      <c r="E29" s="63"/>
      <c r="F29" s="46"/>
    </row>
    <row r="30" spans="1:6" s="7" customFormat="1" ht="51" customHeight="1">
      <c r="A30" s="57"/>
      <c r="B30" s="58"/>
      <c r="C30" s="64" t="s">
        <v>59</v>
      </c>
      <c r="D30" s="65">
        <v>3779729.28</v>
      </c>
      <c r="E30" s="65">
        <v>2239290.99</v>
      </c>
      <c r="F30" s="46">
        <f aca="true" t="shared" si="2" ref="F30:F40">E30/D30*100</f>
        <v>59.24474543319674</v>
      </c>
    </row>
    <row r="31" spans="1:6" s="7" customFormat="1" ht="73.5" customHeight="1">
      <c r="A31" s="57"/>
      <c r="B31" s="58"/>
      <c r="C31" s="66" t="s">
        <v>60</v>
      </c>
      <c r="D31" s="67">
        <v>21623020.85</v>
      </c>
      <c r="E31" s="65">
        <v>8604311.19</v>
      </c>
      <c r="F31" s="46">
        <f t="shared" si="2"/>
        <v>39.79236411826333</v>
      </c>
    </row>
    <row r="32" spans="1:6" s="7" customFormat="1" ht="37.5" customHeight="1">
      <c r="A32" s="57"/>
      <c r="B32" s="58"/>
      <c r="C32" s="66" t="s">
        <v>61</v>
      </c>
      <c r="D32" s="67">
        <v>2011750</v>
      </c>
      <c r="E32" s="65">
        <v>1207050</v>
      </c>
      <c r="F32" s="46">
        <f t="shared" si="2"/>
        <v>60</v>
      </c>
    </row>
    <row r="33" spans="1:6" s="18" customFormat="1" ht="49.5" customHeight="1">
      <c r="A33" s="57"/>
      <c r="B33" s="58"/>
      <c r="C33" s="64" t="s">
        <v>62</v>
      </c>
      <c r="D33" s="67">
        <v>1069561.89</v>
      </c>
      <c r="E33" s="65">
        <v>1069561.89</v>
      </c>
      <c r="F33" s="46">
        <f t="shared" si="2"/>
        <v>100</v>
      </c>
    </row>
    <row r="34" spans="1:6" s="18" customFormat="1" ht="36.75" customHeight="1">
      <c r="A34" s="57"/>
      <c r="B34" s="58"/>
      <c r="C34" s="66" t="s">
        <v>63</v>
      </c>
      <c r="D34" s="67">
        <v>33334778.79</v>
      </c>
      <c r="E34" s="65">
        <v>4941483.74</v>
      </c>
      <c r="F34" s="46">
        <f t="shared" si="2"/>
        <v>14.823808404819477</v>
      </c>
    </row>
    <row r="35" spans="1:6" s="18" customFormat="1" ht="25.5" customHeight="1">
      <c r="A35" s="57"/>
      <c r="B35" s="58"/>
      <c r="C35" s="66" t="s">
        <v>64</v>
      </c>
      <c r="D35" s="67">
        <v>15898714.54</v>
      </c>
      <c r="E35" s="65"/>
      <c r="F35" s="46">
        <f t="shared" si="2"/>
        <v>0</v>
      </c>
    </row>
    <row r="36" spans="1:6" s="18" customFormat="1" ht="40.5" customHeight="1">
      <c r="A36" s="57"/>
      <c r="B36" s="58"/>
      <c r="C36" s="66" t="s">
        <v>65</v>
      </c>
      <c r="D36" s="67">
        <v>10868711.93</v>
      </c>
      <c r="E36" s="65"/>
      <c r="F36" s="46">
        <f t="shared" si="2"/>
        <v>0</v>
      </c>
    </row>
    <row r="37" spans="1:6" s="18" customFormat="1" ht="25.5" customHeight="1">
      <c r="A37" s="57"/>
      <c r="B37" s="58"/>
      <c r="C37" s="66" t="s">
        <v>66</v>
      </c>
      <c r="D37" s="67">
        <v>226442.89</v>
      </c>
      <c r="E37" s="81">
        <v>226442.89</v>
      </c>
      <c r="F37" s="46">
        <f t="shared" si="2"/>
        <v>100</v>
      </c>
    </row>
    <row r="38" spans="1:6" s="18" customFormat="1" ht="23.25" customHeight="1">
      <c r="A38" s="57"/>
      <c r="B38" s="58"/>
      <c r="C38" s="66" t="s">
        <v>93</v>
      </c>
      <c r="D38" s="67">
        <v>9000000</v>
      </c>
      <c r="E38" s="65"/>
      <c r="F38" s="46">
        <f t="shared" si="2"/>
        <v>0</v>
      </c>
    </row>
    <row r="39" spans="1:6" s="18" customFormat="1" ht="35.25" customHeight="1">
      <c r="A39" s="57"/>
      <c r="B39" s="58"/>
      <c r="C39" s="66" t="s">
        <v>67</v>
      </c>
      <c r="D39" s="67">
        <v>8307273</v>
      </c>
      <c r="E39" s="81">
        <v>3242456.39</v>
      </c>
      <c r="F39" s="46">
        <f t="shared" si="2"/>
        <v>39.03153766585015</v>
      </c>
    </row>
    <row r="40" spans="1:6" s="18" customFormat="1" ht="28.5" customHeight="1">
      <c r="A40" s="57"/>
      <c r="B40" s="58"/>
      <c r="C40" s="66" t="s">
        <v>68</v>
      </c>
      <c r="D40" s="67">
        <v>112244899.95</v>
      </c>
      <c r="E40" s="65">
        <v>87679372.87</v>
      </c>
      <c r="F40" s="46">
        <f t="shared" si="2"/>
        <v>78.11434898962642</v>
      </c>
    </row>
    <row r="41" spans="1:6" s="18" customFormat="1" ht="28.5" customHeight="1">
      <c r="A41" s="57"/>
      <c r="B41" s="58"/>
      <c r="C41" s="66" t="s">
        <v>69</v>
      </c>
      <c r="D41" s="67">
        <v>928370</v>
      </c>
      <c r="E41" s="81">
        <v>900518.9</v>
      </c>
      <c r="F41" s="46">
        <f>E41/D41*100</f>
        <v>97</v>
      </c>
    </row>
    <row r="42" spans="1:6" s="18" customFormat="1" ht="28.5" customHeight="1">
      <c r="A42" s="57"/>
      <c r="B42" s="58"/>
      <c r="C42" s="66" t="s">
        <v>70</v>
      </c>
      <c r="D42" s="67">
        <v>5102040.82</v>
      </c>
      <c r="E42" s="81">
        <v>4457139.74</v>
      </c>
      <c r="F42" s="46">
        <f>E42/D42*100</f>
        <v>87.35993884110084</v>
      </c>
    </row>
    <row r="43" spans="1:6" s="18" customFormat="1" ht="23.25" customHeight="1">
      <c r="A43" s="57"/>
      <c r="B43" s="58"/>
      <c r="C43" s="66" t="s">
        <v>71</v>
      </c>
      <c r="D43" s="67">
        <v>50000000</v>
      </c>
      <c r="E43" s="65">
        <v>7290093.09</v>
      </c>
      <c r="F43" s="46">
        <f>E43/D43*100</f>
        <v>14.580186179999998</v>
      </c>
    </row>
    <row r="44" spans="1:6" s="18" customFormat="1" ht="24" customHeight="1" hidden="1">
      <c r="A44" s="57"/>
      <c r="B44" s="58"/>
      <c r="C44" s="66"/>
      <c r="D44" s="67"/>
      <c r="E44" s="65"/>
      <c r="F44" s="46" t="e">
        <f>E44/D44*100</f>
        <v>#DIV/0!</v>
      </c>
    </row>
    <row r="45" spans="1:6" s="18" customFormat="1" ht="0.75" customHeight="1">
      <c r="A45" s="57"/>
      <c r="B45" s="58"/>
      <c r="C45" s="66"/>
      <c r="D45" s="67"/>
      <c r="E45" s="65"/>
      <c r="F45" s="46" t="e">
        <f aca="true" t="shared" si="3" ref="F45:F55">E45/D45*100</f>
        <v>#DIV/0!</v>
      </c>
    </row>
    <row r="46" spans="1:6" s="18" customFormat="1" ht="22.5" customHeight="1" hidden="1">
      <c r="A46" s="57"/>
      <c r="B46" s="58"/>
      <c r="C46" s="66"/>
      <c r="D46" s="65"/>
      <c r="E46" s="65"/>
      <c r="F46" s="46" t="e">
        <f t="shared" si="3"/>
        <v>#DIV/0!</v>
      </c>
    </row>
    <row r="47" spans="1:6" s="18" customFormat="1" ht="26.25" customHeight="1" hidden="1">
      <c r="A47" s="57"/>
      <c r="B47" s="58"/>
      <c r="C47" s="66"/>
      <c r="D47" s="65"/>
      <c r="E47" s="65"/>
      <c r="F47" s="46" t="e">
        <f t="shared" si="3"/>
        <v>#DIV/0!</v>
      </c>
    </row>
    <row r="48" spans="1:6" s="18" customFormat="1" ht="25.5" customHeight="1" hidden="1">
      <c r="A48" s="57"/>
      <c r="B48" s="58"/>
      <c r="C48" s="66"/>
      <c r="D48" s="65"/>
      <c r="E48" s="65"/>
      <c r="F48" s="46" t="e">
        <f t="shared" si="3"/>
        <v>#DIV/0!</v>
      </c>
    </row>
    <row r="49" spans="1:6" s="18" customFormat="1" ht="25.5" customHeight="1" hidden="1">
      <c r="A49" s="57"/>
      <c r="B49" s="58"/>
      <c r="C49" s="66"/>
      <c r="D49" s="65"/>
      <c r="E49" s="65"/>
      <c r="F49" s="46" t="e">
        <f t="shared" si="3"/>
        <v>#DIV/0!</v>
      </c>
    </row>
    <row r="50" spans="1:6" s="18" customFormat="1" ht="34.5" customHeight="1" hidden="1">
      <c r="A50" s="57"/>
      <c r="B50" s="58"/>
      <c r="C50" s="66"/>
      <c r="D50" s="65"/>
      <c r="E50" s="65"/>
      <c r="F50" s="46" t="e">
        <f t="shared" si="3"/>
        <v>#DIV/0!</v>
      </c>
    </row>
    <row r="51" spans="1:6" s="18" customFormat="1" ht="26.25" customHeight="1" hidden="1">
      <c r="A51" s="57"/>
      <c r="B51" s="58"/>
      <c r="C51" s="66"/>
      <c r="D51" s="65"/>
      <c r="E51" s="65"/>
      <c r="F51" s="46" t="e">
        <f t="shared" si="3"/>
        <v>#DIV/0!</v>
      </c>
    </row>
    <row r="52" spans="1:6" s="18" customFormat="1" ht="29.25" customHeight="1" hidden="1">
      <c r="A52" s="57"/>
      <c r="B52" s="58"/>
      <c r="C52" s="68"/>
      <c r="D52" s="65"/>
      <c r="E52" s="65"/>
      <c r="F52" s="46" t="e">
        <f t="shared" si="3"/>
        <v>#DIV/0!</v>
      </c>
    </row>
    <row r="53" spans="1:6" s="18" customFormat="1" ht="27" customHeight="1" hidden="1">
      <c r="A53" s="57"/>
      <c r="B53" s="58"/>
      <c r="C53" s="68"/>
      <c r="D53" s="65"/>
      <c r="E53" s="69"/>
      <c r="F53" s="46" t="e">
        <f t="shared" si="3"/>
        <v>#DIV/0!</v>
      </c>
    </row>
    <row r="54" spans="1:6" s="18" customFormat="1" ht="54.75" customHeight="1" hidden="1">
      <c r="A54" s="57"/>
      <c r="B54" s="58"/>
      <c r="C54" s="68"/>
      <c r="D54" s="65"/>
      <c r="E54" s="69"/>
      <c r="F54" s="46" t="e">
        <f t="shared" si="3"/>
        <v>#DIV/0!</v>
      </c>
    </row>
    <row r="55" spans="1:6" s="18" customFormat="1" ht="27" customHeight="1" hidden="1">
      <c r="A55" s="57"/>
      <c r="B55" s="58"/>
      <c r="C55" s="68"/>
      <c r="D55" s="65"/>
      <c r="E55" s="65"/>
      <c r="F55" s="46" t="e">
        <f t="shared" si="3"/>
        <v>#DIV/0!</v>
      </c>
    </row>
    <row r="56" spans="1:8" s="18" customFormat="1" ht="24.75" customHeight="1">
      <c r="A56" s="57">
        <v>20</v>
      </c>
      <c r="B56" s="58"/>
      <c r="C56" s="70" t="s">
        <v>19</v>
      </c>
      <c r="D56" s="61">
        <f>D59+D60+D62+D63+D64+D65+D66+D68+D69+D70+D71+D94+D87+D86+D88+D84+D85+D67+D95+D61+D83</f>
        <v>593754894.3</v>
      </c>
      <c r="E56" s="61">
        <f>E59+E60+E62+E63+E64+E65+E66+E68+E69+E70+E71+E94+E87+E86+E88+E84+E85+E67+E95+E61+E83</f>
        <v>287572171.03000003</v>
      </c>
      <c r="F56" s="62">
        <f>E56/D56*100</f>
        <v>48.43280851925098</v>
      </c>
      <c r="G56" s="33"/>
      <c r="H56" s="33"/>
    </row>
    <row r="57" spans="1:6" s="18" customFormat="1" ht="21.75" customHeight="1" hidden="1">
      <c r="A57" s="57"/>
      <c r="B57" s="58"/>
      <c r="C57" s="71"/>
      <c r="D57" s="69"/>
      <c r="E57" s="69"/>
      <c r="F57" s="46"/>
    </row>
    <row r="58" spans="1:6" s="3" customFormat="1" ht="10.5" customHeight="1">
      <c r="A58" s="36"/>
      <c r="B58" s="37"/>
      <c r="C58" s="72" t="s">
        <v>20</v>
      </c>
      <c r="D58" s="34"/>
      <c r="E58" s="34"/>
      <c r="F58" s="35"/>
    </row>
    <row r="59" spans="1:6" s="18" customFormat="1" ht="72.75" customHeight="1">
      <c r="A59" s="36"/>
      <c r="B59" s="73"/>
      <c r="C59" s="74" t="s">
        <v>72</v>
      </c>
      <c r="D59" s="65">
        <v>256700037</v>
      </c>
      <c r="E59" s="81">
        <v>136069351.17</v>
      </c>
      <c r="F59" s="46">
        <f aca="true" t="shared" si="4" ref="F59:F93">E59/D59*100</f>
        <v>53.00714123777084</v>
      </c>
    </row>
    <row r="60" spans="1:6" s="18" customFormat="1" ht="48" customHeight="1">
      <c r="A60" s="36"/>
      <c r="B60" s="40"/>
      <c r="C60" s="74" t="s">
        <v>73</v>
      </c>
      <c r="D60" s="65">
        <v>185496794</v>
      </c>
      <c r="E60" s="65">
        <v>81770000</v>
      </c>
      <c r="F60" s="46">
        <f t="shared" si="4"/>
        <v>44.08162439723891</v>
      </c>
    </row>
    <row r="61" spans="1:6" s="18" customFormat="1" ht="51" customHeight="1">
      <c r="A61" s="36"/>
      <c r="B61" s="40"/>
      <c r="C61" s="74" t="s">
        <v>74</v>
      </c>
      <c r="D61" s="65">
        <v>5840000</v>
      </c>
      <c r="E61" s="65">
        <v>1957798.95</v>
      </c>
      <c r="F61" s="46"/>
    </row>
    <row r="62" spans="1:6" s="18" customFormat="1" ht="47.25" customHeight="1">
      <c r="A62" s="36"/>
      <c r="B62" s="40"/>
      <c r="C62" s="64" t="s">
        <v>75</v>
      </c>
      <c r="D62" s="75">
        <v>12589010</v>
      </c>
      <c r="E62" s="75">
        <v>4841874.81</v>
      </c>
      <c r="F62" s="46">
        <f t="shared" si="4"/>
        <v>38.46112450462745</v>
      </c>
    </row>
    <row r="63" spans="1:6" s="18" customFormat="1" ht="41.25" customHeight="1">
      <c r="A63" s="36"/>
      <c r="B63" s="40"/>
      <c r="C63" s="64" t="s">
        <v>76</v>
      </c>
      <c r="D63" s="75">
        <v>5624929.26</v>
      </c>
      <c r="E63" s="75">
        <v>3516000</v>
      </c>
      <c r="F63" s="46">
        <f t="shared" si="4"/>
        <v>62.50745276039258</v>
      </c>
    </row>
    <row r="64" spans="1:6" s="18" customFormat="1" ht="16.5" customHeight="1">
      <c r="A64" s="36"/>
      <c r="B64" s="40"/>
      <c r="C64" s="64" t="s">
        <v>77</v>
      </c>
      <c r="D64" s="75">
        <v>2140867</v>
      </c>
      <c r="E64" s="75">
        <v>1070433.48</v>
      </c>
      <c r="F64" s="46">
        <f t="shared" si="4"/>
        <v>49.999999065799045</v>
      </c>
    </row>
    <row r="65" spans="1:6" s="18" customFormat="1" ht="36" customHeight="1">
      <c r="A65" s="36"/>
      <c r="B65" s="40"/>
      <c r="C65" s="64" t="s">
        <v>78</v>
      </c>
      <c r="D65" s="75">
        <v>870096</v>
      </c>
      <c r="E65" s="75">
        <v>361314.12</v>
      </c>
      <c r="F65" s="46">
        <f t="shared" si="4"/>
        <v>41.52577646604513</v>
      </c>
    </row>
    <row r="66" spans="1:6" s="18" customFormat="1" ht="25.5" customHeight="1">
      <c r="A66" s="36"/>
      <c r="B66" s="40"/>
      <c r="C66" s="64" t="s">
        <v>42</v>
      </c>
      <c r="D66" s="75">
        <v>79575.52</v>
      </c>
      <c r="E66" s="75">
        <v>37840.4</v>
      </c>
      <c r="F66" s="46">
        <f t="shared" si="4"/>
        <v>47.552815237650975</v>
      </c>
    </row>
    <row r="67" spans="1:6" s="18" customFormat="1" ht="74.25" customHeight="1">
      <c r="A67" s="36"/>
      <c r="B67" s="40"/>
      <c r="C67" s="64" t="s">
        <v>79</v>
      </c>
      <c r="D67" s="75">
        <v>3387.08</v>
      </c>
      <c r="E67" s="75"/>
      <c r="F67" s="46">
        <f t="shared" si="4"/>
        <v>0</v>
      </c>
    </row>
    <row r="68" spans="1:6" s="18" customFormat="1" ht="39" customHeight="1">
      <c r="A68" s="36"/>
      <c r="B68" s="40"/>
      <c r="C68" s="64" t="s">
        <v>80</v>
      </c>
      <c r="D68" s="75">
        <v>37015869.2</v>
      </c>
      <c r="E68" s="75">
        <v>16991664</v>
      </c>
      <c r="F68" s="46">
        <f t="shared" si="4"/>
        <v>45.90372823124196</v>
      </c>
    </row>
    <row r="69" spans="1:6" s="18" customFormat="1" ht="39" customHeight="1">
      <c r="A69" s="36"/>
      <c r="B69" s="40"/>
      <c r="C69" s="64" t="s">
        <v>81</v>
      </c>
      <c r="D69" s="75">
        <v>3731695</v>
      </c>
      <c r="E69" s="75">
        <v>1635132.76</v>
      </c>
      <c r="F69" s="46">
        <f t="shared" si="4"/>
        <v>43.81742773726149</v>
      </c>
    </row>
    <row r="70" spans="1:6" s="18" customFormat="1" ht="49.5" customHeight="1">
      <c r="A70" s="36"/>
      <c r="B70" s="40"/>
      <c r="C70" s="64" t="s">
        <v>82</v>
      </c>
      <c r="D70" s="75">
        <v>32220769.76</v>
      </c>
      <c r="E70" s="75">
        <v>15094074.33</v>
      </c>
      <c r="F70" s="46">
        <f t="shared" si="4"/>
        <v>46.84579059541375</v>
      </c>
    </row>
    <row r="71" spans="1:6" s="18" customFormat="1" ht="11.25" customHeight="1" hidden="1">
      <c r="A71" s="36"/>
      <c r="B71" s="40"/>
      <c r="C71" s="36"/>
      <c r="D71" s="34"/>
      <c r="E71" s="34"/>
      <c r="F71" s="46" t="e">
        <f t="shared" si="4"/>
        <v>#DIV/0!</v>
      </c>
    </row>
    <row r="72" spans="1:6" s="18" customFormat="1" ht="11.25" customHeight="1" hidden="1">
      <c r="A72" s="36"/>
      <c r="B72" s="40"/>
      <c r="C72" s="36"/>
      <c r="D72" s="34"/>
      <c r="E72" s="34"/>
      <c r="F72" s="46" t="e">
        <f t="shared" si="4"/>
        <v>#DIV/0!</v>
      </c>
    </row>
    <row r="73" spans="1:6" s="18" customFormat="1" ht="12.75" customHeight="1" hidden="1">
      <c r="A73" s="36"/>
      <c r="B73" s="40"/>
      <c r="C73" s="36"/>
      <c r="D73" s="34"/>
      <c r="E73" s="34"/>
      <c r="F73" s="46" t="e">
        <f t="shared" si="4"/>
        <v>#DIV/0!</v>
      </c>
    </row>
    <row r="74" spans="1:6" s="18" customFormat="1" ht="11.25" customHeight="1" hidden="1">
      <c r="A74" s="36"/>
      <c r="B74" s="40"/>
      <c r="C74" s="36"/>
      <c r="D74" s="34"/>
      <c r="E74" s="34"/>
      <c r="F74" s="46" t="e">
        <f t="shared" si="4"/>
        <v>#DIV/0!</v>
      </c>
    </row>
    <row r="75" spans="1:6" s="18" customFormat="1" ht="10.5" customHeight="1" hidden="1">
      <c r="A75" s="36"/>
      <c r="B75" s="40"/>
      <c r="C75" s="36"/>
      <c r="D75" s="34"/>
      <c r="E75" s="34"/>
      <c r="F75" s="46" t="e">
        <f t="shared" si="4"/>
        <v>#DIV/0!</v>
      </c>
    </row>
    <row r="76" spans="1:6" s="18" customFormat="1" ht="12.75" customHeight="1" hidden="1">
      <c r="A76" s="36"/>
      <c r="B76" s="40"/>
      <c r="C76" s="36"/>
      <c r="D76" s="34"/>
      <c r="E76" s="34"/>
      <c r="F76" s="46" t="e">
        <f t="shared" si="4"/>
        <v>#DIV/0!</v>
      </c>
    </row>
    <row r="77" spans="1:6" s="18" customFormat="1" ht="11.25" customHeight="1" hidden="1">
      <c r="A77" s="36"/>
      <c r="B77" s="40"/>
      <c r="C77" s="36"/>
      <c r="D77" s="34"/>
      <c r="E77" s="34"/>
      <c r="F77" s="46" t="e">
        <f t="shared" si="4"/>
        <v>#DIV/0!</v>
      </c>
    </row>
    <row r="78" spans="1:6" s="18" customFormat="1" ht="12.75" customHeight="1" hidden="1">
      <c r="A78" s="36"/>
      <c r="B78" s="40"/>
      <c r="C78" s="36"/>
      <c r="D78" s="34"/>
      <c r="E78" s="34"/>
      <c r="F78" s="46" t="e">
        <f t="shared" si="4"/>
        <v>#DIV/0!</v>
      </c>
    </row>
    <row r="79" spans="1:6" s="18" customFormat="1" ht="13.5" customHeight="1" hidden="1">
      <c r="A79" s="36"/>
      <c r="B79" s="40"/>
      <c r="C79" s="36"/>
      <c r="D79" s="34"/>
      <c r="E79" s="34"/>
      <c r="F79" s="46" t="e">
        <f t="shared" si="4"/>
        <v>#DIV/0!</v>
      </c>
    </row>
    <row r="80" spans="1:6" s="18" customFormat="1" ht="0.75" customHeight="1" hidden="1">
      <c r="A80" s="36"/>
      <c r="B80" s="40"/>
      <c r="C80" s="36"/>
      <c r="D80" s="34"/>
      <c r="E80" s="34"/>
      <c r="F80" s="46" t="e">
        <f t="shared" si="4"/>
        <v>#DIV/0!</v>
      </c>
    </row>
    <row r="81" spans="1:6" s="18" customFormat="1" ht="0.75" customHeight="1" hidden="1">
      <c r="A81" s="36"/>
      <c r="B81" s="40"/>
      <c r="C81" s="36"/>
      <c r="D81" s="34"/>
      <c r="E81" s="34"/>
      <c r="F81" s="46" t="e">
        <f t="shared" si="4"/>
        <v>#DIV/0!</v>
      </c>
    </row>
    <row r="82" spans="1:6" s="18" customFormat="1" ht="13.5" customHeight="1" hidden="1">
      <c r="A82" s="36"/>
      <c r="B82" s="40"/>
      <c r="C82" s="36"/>
      <c r="D82" s="34"/>
      <c r="E82" s="34"/>
      <c r="F82" s="46" t="e">
        <f t="shared" si="4"/>
        <v>#DIV/0!</v>
      </c>
    </row>
    <row r="83" spans="1:6" s="18" customFormat="1" ht="65.25" customHeight="1">
      <c r="A83" s="36"/>
      <c r="B83" s="40"/>
      <c r="C83" s="64" t="s">
        <v>83</v>
      </c>
      <c r="D83" s="34">
        <v>1048.3</v>
      </c>
      <c r="E83" s="34">
        <v>174.72</v>
      </c>
      <c r="F83" s="46">
        <f t="shared" si="4"/>
        <v>16.66698464180101</v>
      </c>
    </row>
    <row r="84" spans="1:6" s="18" customFormat="1" ht="47.25" customHeight="1">
      <c r="A84" s="36"/>
      <c r="B84" s="40"/>
      <c r="C84" s="64" t="s">
        <v>84</v>
      </c>
      <c r="D84" s="75">
        <v>760748.3</v>
      </c>
      <c r="E84" s="75"/>
      <c r="F84" s="46">
        <f t="shared" si="4"/>
        <v>0</v>
      </c>
    </row>
    <row r="85" spans="1:6" s="18" customFormat="1" ht="86.25" customHeight="1">
      <c r="A85" s="36"/>
      <c r="B85" s="40"/>
      <c r="C85" s="64" t="s">
        <v>85</v>
      </c>
      <c r="D85" s="75">
        <v>12372972</v>
      </c>
      <c r="E85" s="75">
        <v>6906788.31</v>
      </c>
      <c r="F85" s="46">
        <f t="shared" si="4"/>
        <v>55.821578760543545</v>
      </c>
    </row>
    <row r="86" spans="1:6" s="18" customFormat="1" ht="48.75" customHeight="1">
      <c r="A86" s="36"/>
      <c r="B86" s="40"/>
      <c r="C86" s="64" t="s">
        <v>86</v>
      </c>
      <c r="D86" s="75">
        <v>1229765.48</v>
      </c>
      <c r="E86" s="34">
        <v>225577.26</v>
      </c>
      <c r="F86" s="46">
        <f t="shared" si="4"/>
        <v>18.343112054178007</v>
      </c>
    </row>
    <row r="87" spans="1:6" s="18" customFormat="1" ht="46.5" customHeight="1">
      <c r="A87" s="36"/>
      <c r="B87" s="40"/>
      <c r="C87" s="64" t="s">
        <v>87</v>
      </c>
      <c r="D87" s="75">
        <v>1480634.4</v>
      </c>
      <c r="E87" s="75">
        <v>765316.61</v>
      </c>
      <c r="F87" s="46">
        <f t="shared" si="4"/>
        <v>51.68842558297983</v>
      </c>
    </row>
    <row r="88" spans="1:6" s="18" customFormat="1" ht="59.25" customHeight="1">
      <c r="A88" s="36"/>
      <c r="B88" s="40"/>
      <c r="C88" s="64" t="s">
        <v>88</v>
      </c>
      <c r="D88" s="75">
        <v>31939600</v>
      </c>
      <c r="E88" s="75">
        <v>14995374.1</v>
      </c>
      <c r="F88" s="46">
        <f>E88/D88*100</f>
        <v>46.949160603138424</v>
      </c>
    </row>
    <row r="89" spans="1:6" s="18" customFormat="1" ht="21" customHeight="1" hidden="1">
      <c r="A89" s="36"/>
      <c r="B89" s="40"/>
      <c r="C89" s="64"/>
      <c r="D89" s="34"/>
      <c r="E89" s="34"/>
      <c r="F89" s="46" t="e">
        <f t="shared" si="4"/>
        <v>#DIV/0!</v>
      </c>
    </row>
    <row r="90" spans="1:6" s="18" customFormat="1" ht="25.5" customHeight="1" hidden="1">
      <c r="A90" s="36"/>
      <c r="B90" s="40"/>
      <c r="C90" s="64"/>
      <c r="D90" s="34"/>
      <c r="E90" s="34"/>
      <c r="F90" s="46" t="e">
        <f t="shared" si="4"/>
        <v>#DIV/0!</v>
      </c>
    </row>
    <row r="91" spans="1:6" s="18" customFormat="1" ht="21.75" customHeight="1" hidden="1">
      <c r="A91" s="36"/>
      <c r="B91" s="40"/>
      <c r="C91" s="64"/>
      <c r="D91" s="34"/>
      <c r="E91" s="34"/>
      <c r="F91" s="46" t="e">
        <f t="shared" si="4"/>
        <v>#DIV/0!</v>
      </c>
    </row>
    <row r="92" spans="1:6" s="18" customFormat="1" ht="13.5" customHeight="1" hidden="1">
      <c r="A92" s="36"/>
      <c r="B92" s="40"/>
      <c r="C92" s="64"/>
      <c r="D92" s="34"/>
      <c r="E92" s="34"/>
      <c r="F92" s="46" t="e">
        <f t="shared" si="4"/>
        <v>#DIV/0!</v>
      </c>
    </row>
    <row r="93" spans="1:6" s="18" customFormat="1" ht="0.75" customHeight="1" hidden="1">
      <c r="A93" s="36"/>
      <c r="B93" s="40"/>
      <c r="C93" s="64"/>
      <c r="D93" s="34"/>
      <c r="E93" s="34"/>
      <c r="F93" s="46" t="e">
        <f t="shared" si="4"/>
        <v>#DIV/0!</v>
      </c>
    </row>
    <row r="94" spans="1:6" s="18" customFormat="1" ht="28.5" customHeight="1">
      <c r="A94" s="36"/>
      <c r="B94" s="40"/>
      <c r="C94" s="64" t="s">
        <v>89</v>
      </c>
      <c r="D94" s="75">
        <v>819072</v>
      </c>
      <c r="E94" s="75"/>
      <c r="F94" s="46">
        <f aca="true" t="shared" si="5" ref="F94:F100">E94/D94*100</f>
        <v>0</v>
      </c>
    </row>
    <row r="95" spans="1:6" s="18" customFormat="1" ht="40.5" customHeight="1">
      <c r="A95" s="36"/>
      <c r="B95" s="40"/>
      <c r="C95" s="64" t="s">
        <v>90</v>
      </c>
      <c r="D95" s="75">
        <v>2838024</v>
      </c>
      <c r="E95" s="75">
        <v>1333456.01</v>
      </c>
      <c r="F95" s="46">
        <f t="shared" si="5"/>
        <v>46.98536763607355</v>
      </c>
    </row>
    <row r="96" spans="1:6" s="18" customFormat="1" ht="34.5" customHeight="1">
      <c r="A96" s="36">
        <v>21</v>
      </c>
      <c r="B96" s="40"/>
      <c r="C96" s="64" t="s">
        <v>91</v>
      </c>
      <c r="D96" s="75">
        <v>28665000</v>
      </c>
      <c r="E96" s="75">
        <v>13569675</v>
      </c>
      <c r="F96" s="46">
        <f t="shared" si="5"/>
        <v>47.33882783882784</v>
      </c>
    </row>
    <row r="97" spans="1:6" s="18" customFormat="1" ht="47.25" customHeight="1" hidden="1">
      <c r="A97" s="36"/>
      <c r="B97" s="40"/>
      <c r="C97" s="64"/>
      <c r="D97" s="75"/>
      <c r="E97" s="75"/>
      <c r="F97" s="46" t="e">
        <f t="shared" si="5"/>
        <v>#DIV/0!</v>
      </c>
    </row>
    <row r="98" spans="1:6" s="18" customFormat="1" ht="36.75" customHeight="1" hidden="1">
      <c r="A98" s="36"/>
      <c r="B98" s="40"/>
      <c r="C98" s="64"/>
      <c r="D98" s="75"/>
      <c r="E98" s="75"/>
      <c r="F98" s="46" t="e">
        <f t="shared" si="5"/>
        <v>#DIV/0!</v>
      </c>
    </row>
    <row r="99" spans="1:6" s="18" customFormat="1" ht="40.5" customHeight="1" hidden="1">
      <c r="A99" s="36"/>
      <c r="B99" s="40"/>
      <c r="C99" s="64"/>
      <c r="D99" s="75"/>
      <c r="E99" s="75"/>
      <c r="F99" s="46" t="e">
        <f t="shared" si="5"/>
        <v>#DIV/0!</v>
      </c>
    </row>
    <row r="100" spans="1:6" s="18" customFormat="1" ht="72" customHeight="1" hidden="1">
      <c r="A100" s="36"/>
      <c r="B100" s="40"/>
      <c r="C100" s="64"/>
      <c r="D100" s="75"/>
      <c r="E100" s="75"/>
      <c r="F100" s="46" t="e">
        <f t="shared" si="5"/>
        <v>#DIV/0!</v>
      </c>
    </row>
    <row r="101" spans="1:6" s="18" customFormat="1" ht="32.25" customHeight="1">
      <c r="A101" s="36">
        <v>22</v>
      </c>
      <c r="B101" s="40"/>
      <c r="C101" s="64" t="s">
        <v>92</v>
      </c>
      <c r="D101" s="42"/>
      <c r="E101" s="44">
        <v>-275242.56</v>
      </c>
      <c r="F101" s="46">
        <v>0</v>
      </c>
    </row>
    <row r="102" spans="1:6" s="18" customFormat="1" ht="16.5" customHeight="1">
      <c r="A102" s="36">
        <v>23</v>
      </c>
      <c r="B102" s="40"/>
      <c r="C102" s="64"/>
      <c r="D102" s="42"/>
      <c r="E102" s="44"/>
      <c r="F102" s="46"/>
    </row>
    <row r="103" spans="1:6" s="3" customFormat="1" ht="18" customHeight="1">
      <c r="A103" s="38"/>
      <c r="B103" s="39"/>
      <c r="C103" s="76" t="s">
        <v>21</v>
      </c>
      <c r="D103" s="77">
        <f>D24+D25+D28+D56+D96</f>
        <v>1627622188.24</v>
      </c>
      <c r="E103" s="77">
        <f>E24+E25+E28+E56+E96+E101</f>
        <v>701462818.4200001</v>
      </c>
      <c r="F103" s="78">
        <f>E103/D103*100</f>
        <v>43.097398369735565</v>
      </c>
    </row>
    <row r="104" spans="1:6" s="3" customFormat="1" ht="17.25" customHeight="1">
      <c r="A104" s="36"/>
      <c r="B104" s="40"/>
      <c r="C104" s="41" t="s">
        <v>22</v>
      </c>
      <c r="D104" s="42"/>
      <c r="E104" s="42"/>
      <c r="F104" s="36"/>
    </row>
    <row r="105" spans="1:6" s="18" customFormat="1" ht="24.75" customHeight="1">
      <c r="A105" s="36">
        <v>1</v>
      </c>
      <c r="B105" s="79" t="s">
        <v>31</v>
      </c>
      <c r="C105" s="47" t="s">
        <v>56</v>
      </c>
      <c r="D105" s="44">
        <v>220958837</v>
      </c>
      <c r="E105" s="44">
        <v>93645482.06</v>
      </c>
      <c r="F105" s="46">
        <f aca="true" t="shared" si="6" ref="F105:F117">E105/D105*100</f>
        <v>42.381415168292186</v>
      </c>
    </row>
    <row r="106" spans="1:6" s="18" customFormat="1" ht="21.75" customHeight="1">
      <c r="A106" s="36">
        <v>2</v>
      </c>
      <c r="B106" s="79" t="s">
        <v>32</v>
      </c>
      <c r="C106" s="47" t="s">
        <v>23</v>
      </c>
      <c r="D106" s="44">
        <v>17734493</v>
      </c>
      <c r="E106" s="44">
        <v>7432400.21</v>
      </c>
      <c r="F106" s="46">
        <f t="shared" si="6"/>
        <v>41.90929061236766</v>
      </c>
    </row>
    <row r="107" spans="1:6" s="18" customFormat="1" ht="20.25" customHeight="1">
      <c r="A107" s="36">
        <v>3</v>
      </c>
      <c r="B107" s="79" t="s">
        <v>33</v>
      </c>
      <c r="C107" s="47" t="s">
        <v>24</v>
      </c>
      <c r="D107" s="44">
        <v>63481249.04</v>
      </c>
      <c r="E107" s="44">
        <v>8365221.37</v>
      </c>
      <c r="F107" s="46">
        <f t="shared" si="6"/>
        <v>13.177468144536686</v>
      </c>
    </row>
    <row r="108" spans="1:6" s="18" customFormat="1" ht="17.25" customHeight="1">
      <c r="A108" s="36">
        <v>4</v>
      </c>
      <c r="B108" s="79" t="s">
        <v>34</v>
      </c>
      <c r="C108" s="47" t="s">
        <v>25</v>
      </c>
      <c r="D108" s="44">
        <v>274397464.52</v>
      </c>
      <c r="E108" s="44">
        <v>120925256.24</v>
      </c>
      <c r="F108" s="46">
        <f t="shared" si="6"/>
        <v>44.069378137853064</v>
      </c>
    </row>
    <row r="109" spans="1:6" s="18" customFormat="1" ht="17.25" customHeight="1">
      <c r="A109" s="36">
        <v>5</v>
      </c>
      <c r="B109" s="79" t="s">
        <v>35</v>
      </c>
      <c r="C109" s="47" t="s">
        <v>26</v>
      </c>
      <c r="D109" s="44">
        <v>852613578.51</v>
      </c>
      <c r="E109" s="44">
        <v>394809291.76</v>
      </c>
      <c r="F109" s="46">
        <f t="shared" si="6"/>
        <v>46.30577106805594</v>
      </c>
    </row>
    <row r="110" spans="1:6" s="18" customFormat="1" ht="17.25" customHeight="1">
      <c r="A110" s="36">
        <v>6</v>
      </c>
      <c r="B110" s="79" t="s">
        <v>36</v>
      </c>
      <c r="C110" s="47" t="s">
        <v>27</v>
      </c>
      <c r="D110" s="44">
        <v>52632600.05</v>
      </c>
      <c r="E110" s="44">
        <v>25754892.16</v>
      </c>
      <c r="F110" s="46">
        <f t="shared" si="6"/>
        <v>48.93334575060576</v>
      </c>
    </row>
    <row r="111" spans="1:6" s="18" customFormat="1" ht="6.75" customHeight="1" hidden="1">
      <c r="A111" s="36">
        <v>7</v>
      </c>
      <c r="B111" s="79" t="s">
        <v>37</v>
      </c>
      <c r="C111" s="47" t="s">
        <v>28</v>
      </c>
      <c r="D111" s="42"/>
      <c r="E111" s="42"/>
      <c r="F111" s="46" t="e">
        <f t="shared" si="6"/>
        <v>#DIV/0!</v>
      </c>
    </row>
    <row r="112" spans="1:6" s="18" customFormat="1" ht="18" customHeight="1">
      <c r="A112" s="36">
        <v>7</v>
      </c>
      <c r="B112" s="79" t="s">
        <v>38</v>
      </c>
      <c r="C112" s="47" t="s">
        <v>29</v>
      </c>
      <c r="D112" s="44">
        <v>96731455.67</v>
      </c>
      <c r="E112" s="44">
        <v>45412556.78</v>
      </c>
      <c r="F112" s="46">
        <f t="shared" si="6"/>
        <v>46.947041647884674</v>
      </c>
    </row>
    <row r="113" spans="1:6" s="18" customFormat="1" ht="18.75" customHeight="1">
      <c r="A113" s="36">
        <v>8</v>
      </c>
      <c r="B113" s="79" t="s">
        <v>44</v>
      </c>
      <c r="C113" s="47" t="s">
        <v>50</v>
      </c>
      <c r="D113" s="44">
        <v>89495364.43</v>
      </c>
      <c r="E113" s="44">
        <v>39474367.53</v>
      </c>
      <c r="F113" s="46">
        <f t="shared" si="6"/>
        <v>44.10772309986559</v>
      </c>
    </row>
    <row r="114" spans="1:6" s="18" customFormat="1" ht="17.25" customHeight="1">
      <c r="A114" s="36">
        <v>9</v>
      </c>
      <c r="B114" s="79" t="s">
        <v>51</v>
      </c>
      <c r="C114" s="47" t="s">
        <v>52</v>
      </c>
      <c r="D114" s="44">
        <v>3406178.26</v>
      </c>
      <c r="E114" s="44">
        <v>1563303</v>
      </c>
      <c r="F114" s="46">
        <f t="shared" si="6"/>
        <v>45.89610057578138</v>
      </c>
    </row>
    <row r="115" spans="1:6" s="7" customFormat="1" ht="20.25" customHeight="1">
      <c r="A115" s="36">
        <v>10</v>
      </c>
      <c r="B115" s="79" t="s">
        <v>45</v>
      </c>
      <c r="C115" s="47" t="s">
        <v>46</v>
      </c>
      <c r="D115" s="44">
        <v>1672414.36</v>
      </c>
      <c r="E115" s="44">
        <v>757894.53</v>
      </c>
      <c r="F115" s="46">
        <f t="shared" si="6"/>
        <v>45.31738952540446</v>
      </c>
    </row>
    <row r="116" spans="1:6" s="3" customFormat="1" ht="17.25" customHeight="1">
      <c r="A116" s="38"/>
      <c r="B116" s="43"/>
      <c r="C116" s="76" t="s">
        <v>30</v>
      </c>
      <c r="D116" s="77">
        <f>SUM(D105:D115)</f>
        <v>1673123634.84</v>
      </c>
      <c r="E116" s="77">
        <f>SUM(E105:E115)</f>
        <v>738140665.6399999</v>
      </c>
      <c r="F116" s="78">
        <f t="shared" si="6"/>
        <v>44.11752068224103</v>
      </c>
    </row>
    <row r="117" spans="1:6" s="3" customFormat="1" ht="17.25" customHeight="1">
      <c r="A117" s="38"/>
      <c r="B117" s="43"/>
      <c r="C117" s="76" t="s">
        <v>54</v>
      </c>
      <c r="D117" s="77">
        <f>D103-D116</f>
        <v>-45501446.599999905</v>
      </c>
      <c r="E117" s="77">
        <f>E103-E116</f>
        <v>-36677847.21999979</v>
      </c>
      <c r="F117" s="78">
        <f t="shared" si="6"/>
        <v>80.60809042497534</v>
      </c>
    </row>
    <row r="118" spans="1:6" s="18" customFormat="1" ht="45" customHeight="1">
      <c r="A118" s="82" t="s">
        <v>95</v>
      </c>
      <c r="B118" s="83"/>
      <c r="C118" s="83"/>
      <c r="D118" s="83"/>
      <c r="E118" s="83"/>
      <c r="F118" s="83"/>
    </row>
    <row r="119" spans="1:6" s="3" customFormat="1" ht="12.75" customHeight="1" hidden="1">
      <c r="A119" s="11"/>
      <c r="B119" s="5"/>
      <c r="C119" s="12"/>
      <c r="D119" s="13"/>
      <c r="E119" s="13"/>
      <c r="F119" s="11"/>
    </row>
    <row r="120" spans="1:6" s="3" customFormat="1" ht="6" customHeight="1" hidden="1">
      <c r="A120" s="11"/>
      <c r="B120" s="5"/>
      <c r="C120" s="12"/>
      <c r="D120" s="13"/>
      <c r="E120" s="13"/>
      <c r="F120" s="11"/>
    </row>
    <row r="121" spans="1:6" s="3" customFormat="1" ht="34.5" customHeight="1" hidden="1">
      <c r="A121" s="84"/>
      <c r="B121" s="85"/>
      <c r="C121" s="85"/>
      <c r="D121" s="85"/>
      <c r="E121" s="85"/>
      <c r="F121" s="85"/>
    </row>
    <row r="122" ht="12.75" hidden="1"/>
    <row r="123" ht="12.75" hidden="1"/>
    <row r="124" ht="12.75" hidden="1"/>
    <row r="125" ht="12.75" hidden="1"/>
    <row r="127" ht="12.75">
      <c r="C127" t="s">
        <v>58</v>
      </c>
    </row>
    <row r="128" ht="12.75">
      <c r="D128" s="80"/>
    </row>
  </sheetData>
  <sheetProtection/>
  <mergeCells count="3">
    <mergeCell ref="A118:F118"/>
    <mergeCell ref="A121:F121"/>
    <mergeCell ref="A1:F1"/>
  </mergeCells>
  <printOptions horizontalCentered="1"/>
  <pageMargins left="0.4330708661417323" right="0" top="0.3937007874015748" bottom="0.2362204724409449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Polina</cp:lastModifiedBy>
  <cp:lastPrinted>2021-05-05T23:46:53Z</cp:lastPrinted>
  <dcterms:created xsi:type="dcterms:W3CDTF">2006-05-15T00:36:43Z</dcterms:created>
  <dcterms:modified xsi:type="dcterms:W3CDTF">2021-11-16T04:42:31Z</dcterms:modified>
  <cp:category/>
  <cp:version/>
  <cp:contentType/>
  <cp:contentStatus/>
</cp:coreProperties>
</file>