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26535" windowHeight="10935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<sst xmlns="http://schemas.openxmlformats.org/spreadsheetml/2006/main" count="318" uniqueCount="107">
  <si>
    <t>Финансовое управление администрации Арсеньевского городского округа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</si>
  <si>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</si>
  <si>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</si>
  <si>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</si>
  <si>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</si>
  <si>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</si>
  <si>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</si>
  <si>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</si>
  <si>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</si>
  <si>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Уточненная роспись/план</t>
  </si>
  <si>
    <t>Остаток росписи/плана</t>
  </si>
  <si>
    <t>Исполнение росписи/плана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</si>
  <si>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</si>
  <si>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</si>
  <si>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</si>
  <si>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</si>
  <si>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</si>
  <si>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</si>
  <si>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</si>
  <si>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</si>
  <si>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</si>
  <si>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</si>
  <si>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</si>
  <si>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</si>
  <si>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</si>
  <si>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</si>
  <si>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</si>
  <si>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</si>
  <si>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</si>
  <si>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</si>
  <si>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</si>
  <si>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</si>
  <si>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Гражданская оборона</t>
  </si>
  <si>
    <t>0309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</si>
  <si>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</si>
  <si>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</si>
  <si>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</si>
  <si>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</si>
  <si>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</si>
  <si>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</si>
  <si>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Водное хозяйство</t>
  </si>
  <si>
    <t>0406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</si>
  <si>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</si>
  <si>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</si>
  <si>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</si>
  <si>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</si>
  <si>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</si>
  <si>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</si>
  <si>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</si>
  <si>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</si>
  <si>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</si>
  <si>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</si>
  <si>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</si>
  <si>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</si>
  <si>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</si>
  <si>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</si>
  <si>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</si>
  <si>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</si>
  <si>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</si>
  <si>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</si>
  <si>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</si>
  <si>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</si>
  <si>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</si>
  <si>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</si>
  <si>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</si>
  <si>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</si>
  <si>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</si>
  <si>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</si>
  <si>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</si>
  <si>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</si>
  <si>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</si>
  <si>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</si>
  <si>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</si>
  <si>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</si>
  <si>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</si>
  <si>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</si>
  <si>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</si>
  <si>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</si>
  <si>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</si>
  <si>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</si>
  <si>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</si>
  <si>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</si>
  <si>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</si>
  <si>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</si>
  <si>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</si>
  <si>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</si>
  <si>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</si>
  <si>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</si>
  <si>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</si>
  <si>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</si>
  <si>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</si>
  <si>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</si>
  <si>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Спорт высших достижений</t>
  </si>
  <si>
    <t>1103</t>
  </si>
  <si>
    <t xml:space="preserve">      Другие вопросы в области физической культуры и спорта</t>
  </si>
  <si>
    <t>1105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</si>
  <si>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</si>
  <si>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</si>
  <si>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</si>
  <si>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</si>
  <si>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</si>
  <si>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</si>
  <si>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</si>
  <si>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</si>
  <si>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</si>
  <si>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Исполнено</t>
  </si>
  <si>
    <t>Информация о структуре расходов бюджета городского округа на 01.07.2021г.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</si>
</sst>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1" fontId="28" fillId="0" borderId="1">
      <alignment horizontal="center" vertical="top" shrinkToFit="1"/>
      <protection/>
    </xf>
    <xf numFmtId="0" fontId="29" fillId="0" borderId="1">
      <alignment horizontal="left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9" fillId="0" borderId="1">
      <alignment vertical="top" wrapText="1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right" vertical="top" shrinkToFit="1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8" fillId="0" borderId="0" xfId="46" applyNumberFormat="1" applyProtection="1">
      <alignment wrapText="1"/>
      <protection/>
    </xf>
    <xf numFmtId="0" fontId="28" fillId="0" borderId="0" xfId="41" applyNumberFormat="1" applyProtection="1">
      <alignment/>
      <protection/>
    </xf>
    <xf numFmtId="0" fontId="30" fillId="0" borderId="0" xfId="50" applyNumberFormat="1" applyProtection="1">
      <alignment horizontal="center" wrapText="1"/>
      <protection/>
    </xf>
    <xf numFmtId="0" fontId="30" fillId="0" borderId="0" xfId="51" applyNumberFormat="1" applyProtection="1">
      <alignment horizontal="center"/>
      <protection/>
    </xf>
    <xf numFmtId="0" fontId="28" fillId="0" borderId="1" xfId="39" applyNumberFormat="1" applyProtection="1">
      <alignment horizontal="center" vertical="center" wrapText="1"/>
      <protection/>
    </xf>
    <xf numFmtId="0" fontId="29" fillId="0" borderId="1" xfId="54" applyNumberFormat="1" applyProtection="1">
      <alignment vertical="top" wrapText="1"/>
      <protection/>
    </xf>
    <xf numFmtId="1" fontId="28" fillId="0" borderId="1" xfId="42" applyNumberFormat="1" applyProtection="1">
      <alignment horizontal="center" vertical="top" shrinkToFit="1"/>
      <protection/>
    </xf>
    <xf numFmtId="4" fontId="29" fillId="22" borderId="1" xfId="55" applyNumberFormat="1" applyProtection="1">
      <alignment horizontal="right" vertical="top" shrinkToFit="1"/>
      <protection/>
    </xf>
    <xf numFmtId="10" fontId="29" fillId="22" borderId="1" xfId="56" applyNumberFormat="1" applyProtection="1">
      <alignment horizontal="right" vertical="top" shrinkToFit="1"/>
      <protection/>
    </xf>
    <xf numFmtId="4" fontId="29" fillId="21" borderId="1" xfId="45" applyNumberFormat="1" applyProtection="1">
      <alignment horizontal="right" vertical="top" shrinkToFit="1"/>
      <protection/>
    </xf>
    <xf numFmtId="10" fontId="29" fillId="21" borderId="1" xfId="49" applyNumberFormat="1" applyProtection="1">
      <alignment horizontal="right" vertical="top" shrinkToFit="1"/>
      <protection/>
    </xf>
    <xf numFmtId="0" fontId="28" fillId="0" borderId="0" xfId="47" applyNumberFormat="1" applyProtection="1">
      <alignment horizontal="left" wrapText="1"/>
      <protection/>
    </xf>
    <xf numFmtId="0" fontId="46" fillId="0" borderId="1" xfId="54" applyNumberFormat="1" applyFont="1" applyProtection="1">
      <alignment vertical="top" wrapText="1"/>
      <protection/>
    </xf>
    <xf numFmtId="1" fontId="46" fillId="0" borderId="1" xfId="42" applyNumberFormat="1" applyFont="1" applyProtection="1">
      <alignment horizontal="center" vertical="top" shrinkToFit="1"/>
      <protection/>
    </xf>
    <xf numFmtId="4" fontId="46" fillId="22" borderId="1" xfId="55" applyNumberFormat="1" applyFont="1" applyProtection="1">
      <alignment horizontal="right" vertical="top" shrinkToFit="1"/>
      <protection/>
    </xf>
    <xf numFmtId="10" fontId="46" fillId="22" borderId="1" xfId="56" applyNumberFormat="1" applyFont="1" applyProtection="1">
      <alignment horizontal="right" vertical="top" shrinkToFit="1"/>
      <protection/>
    </xf>
    <xf numFmtId="1" fontId="47" fillId="0" borderId="1" xfId="42" applyNumberFormat="1" applyFont="1" applyProtection="1">
      <alignment horizontal="center" vertical="top" shrinkToFit="1"/>
      <protection/>
    </xf>
    <xf numFmtId="0" fontId="28" fillId="0" borderId="0" xfId="46" applyNumberFormat="1" applyProtection="1">
      <alignment wrapText="1"/>
      <protection/>
    </xf>
    <xf numFmtId="0" fontId="28" fillId="0" borderId="0" xfId="46">
      <alignment wrapText="1"/>
      <protection/>
    </xf>
    <xf numFmtId="0" fontId="30" fillId="0" borderId="0" xfId="50" applyNumberFormat="1" applyProtection="1">
      <alignment horizontal="center" wrapText="1"/>
      <protection/>
    </xf>
    <xf numFmtId="0" fontId="30" fillId="0" borderId="0" xfId="50">
      <alignment horizontal="center" wrapText="1"/>
      <protection/>
    </xf>
    <xf numFmtId="0" fontId="30" fillId="0" borderId="0" xfId="51" applyNumberFormat="1" applyAlignment="1" applyProtection="1">
      <alignment horizontal="center" vertical="center"/>
      <protection/>
    </xf>
    <xf numFmtId="0" fontId="30" fillId="0" borderId="0" xfId="51" applyAlignment="1">
      <alignment horizontal="center" vertical="center"/>
      <protection/>
    </xf>
    <xf numFmtId="0" fontId="28" fillId="0" borderId="0" xfId="52" applyNumberFormat="1" applyProtection="1">
      <alignment horizontal="right"/>
      <protection/>
    </xf>
    <xf numFmtId="0" fontId="28" fillId="0" borderId="0" xfId="52">
      <alignment horizontal="right"/>
      <protection/>
    </xf>
    <xf numFmtId="0" fontId="28" fillId="0" borderId="1" xfId="39" applyNumberFormat="1" applyProtection="1">
      <alignment horizontal="center" vertical="center" wrapText="1"/>
      <protection/>
    </xf>
    <xf numFmtId="0" fontId="28" fillId="0" borderId="1" xfId="39">
      <alignment horizontal="center" vertical="center" wrapText="1"/>
      <protection/>
    </xf>
    <xf numFmtId="0" fontId="29" fillId="0" borderId="1" xfId="43" applyNumberFormat="1" applyProtection="1">
      <alignment horizontal="left"/>
      <protection/>
    </xf>
    <xf numFmtId="0" fontId="29" fillId="0" borderId="1" xfId="43">
      <alignment horizontal="left"/>
      <protection/>
    </xf>
    <xf numFmtId="0" fontId="28" fillId="0" borderId="0" xfId="47" applyNumberFormat="1" applyProtection="1">
      <alignment horizontal="left" wrapText="1"/>
      <protection/>
    </xf>
    <xf numFmtId="0" fontId="28" fillId="0" borderId="0" xfId="47">
      <alignment horizontal="left" wrapText="1"/>
      <protection/>
    </xf>
    <xf numFmtId="4" fontId="47" fillId="22" borderId="1" xfId="55" applyNumberFormat="1" applyFont="1" applyProtection="1">
      <alignment horizontal="right" vertical="top" shrinkToFit="1"/>
      <protection/>
    </xf>
    <xf numFmtId="10" fontId="47" fillId="22" borderId="1" xfId="56" applyNumberFormat="1" applyFont="1" applyProtection="1">
      <alignment horizontal="right" vertical="top" shrinkToFit="1"/>
      <protection/>
    </xf>
    <xf numFmtId="10" fontId="47" fillId="13" borderId="1" xfId="56" applyNumberFormat="1" applyFont="1" applyFill="1" applyProtection="1">
      <alignment horizontal="right" vertical="top" shrinkToFit="1"/>
      <protection/>
    </xf>
    <xf numFmtId="4" fontId="29" fillId="13" borderId="1" xfId="45" applyNumberFormat="1" applyFill="1" applyProtection="1">
      <alignment horizontal="right" vertical="top" shrinkToFi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showGridLines="0" tabSelected="1" zoomScaleSheetLayoutView="100" workbookViewId="0" topLeftCell="A1">
      <pane ySplit="7" topLeftCell="A38" activePane="bottomLeft" state="frozen"/>
      <selection pane="topLeft" activeCell="A1" sqref="A1"/>
      <selection pane="bottomLeft" activeCell="AL55" sqref="AL55"/>
    </sheetView>
  </sheetViews>
  <sheetFormatPr defaultColWidth="9.140625" defaultRowHeight="15" outlineLevelRow="1"/>
  <cols>
    <col min="1" max="1" width="39.7109375" style="1" customWidth="1"/>
    <col min="2" max="2" width="7.7109375" style="1" hidden="1" customWidth="1"/>
    <col min="3" max="3" width="7.28125" style="1" customWidth="1"/>
    <col min="4" max="4" width="0.13671875" style="1" hidden="1" customWidth="1"/>
    <col min="5" max="5" width="7.7109375" style="1" hidden="1" customWidth="1"/>
    <col min="6" max="6" width="9.140625" style="1" hidden="1" customWidth="1"/>
    <col min="7" max="7" width="21.7109375" style="1" hidden="1" customWidth="1"/>
    <col min="8" max="13" width="9.140625" style="1" hidden="1" customWidth="1"/>
    <col min="14" max="14" width="14.7109375" style="1" customWidth="1"/>
    <col min="15" max="31" width="9.140625" style="1" hidden="1" customWidth="1"/>
    <col min="32" max="32" width="12.8515625" style="1" customWidth="1"/>
    <col min="33" max="36" width="9.140625" style="1" hidden="1" customWidth="1"/>
    <col min="37" max="37" width="14.7109375" style="1" customWidth="1"/>
    <col min="38" max="38" width="12.00390625" style="1" customWidth="1"/>
    <col min="39" max="41" width="9.140625" style="1" hidden="1" customWidth="1"/>
    <col min="42" max="42" width="9.140625" style="1" customWidth="1"/>
    <col min="43" max="16384" width="9.140625" style="1" customWidth="1"/>
  </cols>
  <sheetData>
    <row r="1" spans="1:42" ht="1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36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5.7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4"/>
      <c r="AO3" s="5"/>
      <c r="AP3" s="3"/>
    </row>
    <row r="4" spans="1:42" ht="36.75" customHeight="1">
      <c r="A4" s="23" t="s">
        <v>106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5"/>
      <c r="AO4" s="5"/>
      <c r="AP4" s="3"/>
    </row>
    <row r="5" spans="1:42" ht="12.75" customHeight="1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3"/>
    </row>
    <row r="6" spans="1:42" ht="38.25" customHeight="1">
      <c r="A6" s="27" t="s">
        <v>2</v>
      </c>
      <c r="B6" s="27" t="s">
        <v>3</v>
      </c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7</v>
      </c>
      <c r="I6" s="27" t="s">
        <v>7</v>
      </c>
      <c r="J6" s="27" t="s">
        <v>7</v>
      </c>
      <c r="K6" s="27" t="s">
        <v>7</v>
      </c>
      <c r="L6" s="27" t="s">
        <v>7</v>
      </c>
      <c r="M6" s="27" t="s">
        <v>7</v>
      </c>
      <c r="N6" s="27" t="s">
        <v>9</v>
      </c>
      <c r="O6" s="27" t="s">
        <v>7</v>
      </c>
      <c r="P6" s="27" t="s">
        <v>7</v>
      </c>
      <c r="Q6" s="27" t="s">
        <v>7</v>
      </c>
      <c r="R6" s="27" t="s">
        <v>7</v>
      </c>
      <c r="S6" s="27" t="s">
        <v>7</v>
      </c>
      <c r="T6" s="27" t="s">
        <v>7</v>
      </c>
      <c r="U6" s="27" t="s">
        <v>7</v>
      </c>
      <c r="V6" s="27" t="s">
        <v>7</v>
      </c>
      <c r="W6" s="27" t="s">
        <v>7</v>
      </c>
      <c r="X6" s="27" t="s">
        <v>7</v>
      </c>
      <c r="Y6" s="6" t="s">
        <v>7</v>
      </c>
      <c r="Z6" s="27" t="s">
        <v>7</v>
      </c>
      <c r="AA6" s="27" t="s">
        <v>7</v>
      </c>
      <c r="AB6" s="27" t="s">
        <v>7</v>
      </c>
      <c r="AC6" s="27" t="s">
        <v>7</v>
      </c>
      <c r="AD6" s="27" t="s">
        <v>7</v>
      </c>
      <c r="AE6" s="6" t="s">
        <v>7</v>
      </c>
      <c r="AF6" s="27" t="s">
        <v>105</v>
      </c>
      <c r="AG6" s="27" t="s">
        <v>7</v>
      </c>
      <c r="AH6" s="27" t="s">
        <v>7</v>
      </c>
      <c r="AI6" s="6" t="s">
        <v>7</v>
      </c>
      <c r="AJ6" s="27" t="s">
        <v>7</v>
      </c>
      <c r="AK6" s="27" t="s">
        <v>10</v>
      </c>
      <c r="AL6" s="27" t="s">
        <v>11</v>
      </c>
      <c r="AM6" s="27" t="s">
        <v>7</v>
      </c>
      <c r="AN6" s="27" t="s">
        <v>7</v>
      </c>
      <c r="AO6" s="27" t="s">
        <v>7</v>
      </c>
      <c r="AP6" s="3"/>
    </row>
    <row r="7" spans="1:42" ht="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6"/>
      <c r="Z7" s="28"/>
      <c r="AA7" s="28"/>
      <c r="AB7" s="28"/>
      <c r="AC7" s="28"/>
      <c r="AD7" s="28"/>
      <c r="AE7" s="6"/>
      <c r="AF7" s="28"/>
      <c r="AG7" s="28"/>
      <c r="AH7" s="28"/>
      <c r="AI7" s="6"/>
      <c r="AJ7" s="28"/>
      <c r="AK7" s="28"/>
      <c r="AL7" s="28"/>
      <c r="AM7" s="28"/>
      <c r="AN7" s="28"/>
      <c r="AO7" s="28"/>
      <c r="AP7" s="3"/>
    </row>
    <row r="8" spans="1:42" ht="15">
      <c r="A8" s="7" t="s">
        <v>12</v>
      </c>
      <c r="B8" s="8" t="s">
        <v>13</v>
      </c>
      <c r="C8" s="18" t="s">
        <v>14</v>
      </c>
      <c r="D8" s="8" t="s">
        <v>15</v>
      </c>
      <c r="E8" s="8" t="s">
        <v>13</v>
      </c>
      <c r="F8" s="8" t="s">
        <v>13</v>
      </c>
      <c r="G8" s="8"/>
      <c r="H8" s="8"/>
      <c r="I8" s="8"/>
      <c r="J8" s="8"/>
      <c r="K8" s="8"/>
      <c r="L8" s="8"/>
      <c r="M8" s="9">
        <v>0</v>
      </c>
      <c r="N8" s="9">
        <f>N9+N10+N11+N12+N13+N14+N15</f>
        <v>220958837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f>AF9+AF10+AF11+AF12+AF13+AF14+AF15</f>
        <v>93645482.06</v>
      </c>
      <c r="AG8" s="9">
        <v>0</v>
      </c>
      <c r="AH8" s="9">
        <v>0</v>
      </c>
      <c r="AI8" s="9">
        <v>38659027.95</v>
      </c>
      <c r="AJ8" s="9">
        <v>-38659027.95</v>
      </c>
      <c r="AK8" s="33">
        <f>N8-AF8</f>
        <v>127313354.94</v>
      </c>
      <c r="AL8" s="10">
        <f>AF8/N8*100/100</f>
        <v>0.42381415168292186</v>
      </c>
      <c r="AM8" s="9">
        <v>0</v>
      </c>
      <c r="AN8" s="10">
        <v>0</v>
      </c>
      <c r="AO8" s="9">
        <v>0</v>
      </c>
      <c r="AP8" s="3"/>
    </row>
    <row r="9" spans="1:42" ht="38.25" outlineLevel="1">
      <c r="A9" s="14" t="s">
        <v>16</v>
      </c>
      <c r="B9" s="15" t="s">
        <v>13</v>
      </c>
      <c r="C9" s="15" t="s">
        <v>17</v>
      </c>
      <c r="D9" s="15" t="s">
        <v>15</v>
      </c>
      <c r="E9" s="15" t="s">
        <v>13</v>
      </c>
      <c r="F9" s="15" t="s">
        <v>13</v>
      </c>
      <c r="G9" s="15"/>
      <c r="H9" s="15"/>
      <c r="I9" s="15"/>
      <c r="J9" s="15"/>
      <c r="K9" s="15"/>
      <c r="L9" s="15"/>
      <c r="M9" s="16">
        <v>0</v>
      </c>
      <c r="N9" s="16">
        <v>2665381.64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1044653.74</v>
      </c>
      <c r="AG9" s="16">
        <v>0</v>
      </c>
      <c r="AH9" s="16">
        <v>0</v>
      </c>
      <c r="AI9" s="16">
        <v>419322.84</v>
      </c>
      <c r="AJ9" s="16">
        <v>-419322.84</v>
      </c>
      <c r="AK9" s="16">
        <f>N9-AF9</f>
        <v>1620727.9000000001</v>
      </c>
      <c r="AL9" s="10">
        <f aca="true" t="shared" si="0" ref="AL9:AL19">AF9/N9*100/100</f>
        <v>0.39193401962504704</v>
      </c>
      <c r="AM9" s="9">
        <v>0</v>
      </c>
      <c r="AN9" s="10">
        <v>0</v>
      </c>
      <c r="AO9" s="9">
        <v>0</v>
      </c>
      <c r="AP9" s="3"/>
    </row>
    <row r="10" spans="1:42" ht="63.75" outlineLevel="1">
      <c r="A10" s="14" t="s">
        <v>18</v>
      </c>
      <c r="B10" s="15" t="s">
        <v>13</v>
      </c>
      <c r="C10" s="15" t="s">
        <v>19</v>
      </c>
      <c r="D10" s="15" t="s">
        <v>15</v>
      </c>
      <c r="E10" s="15" t="s">
        <v>13</v>
      </c>
      <c r="F10" s="15" t="s">
        <v>13</v>
      </c>
      <c r="G10" s="15"/>
      <c r="H10" s="15"/>
      <c r="I10" s="15"/>
      <c r="J10" s="15"/>
      <c r="K10" s="15"/>
      <c r="L10" s="15"/>
      <c r="M10" s="16">
        <v>0</v>
      </c>
      <c r="N10" s="16">
        <v>9432800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4697063.13</v>
      </c>
      <c r="AG10" s="16">
        <v>0</v>
      </c>
      <c r="AH10" s="16">
        <v>0</v>
      </c>
      <c r="AI10" s="16">
        <v>2149884.58</v>
      </c>
      <c r="AJ10" s="16">
        <v>-2149884.58</v>
      </c>
      <c r="AK10" s="16">
        <f aca="true" t="shared" si="1" ref="AK10:AK18">N10-AF10</f>
        <v>4735736.87</v>
      </c>
      <c r="AL10" s="10">
        <f t="shared" si="0"/>
        <v>0.49795003922483244</v>
      </c>
      <c r="AM10" s="9">
        <v>0</v>
      </c>
      <c r="AN10" s="10">
        <v>0</v>
      </c>
      <c r="AO10" s="9">
        <v>0</v>
      </c>
      <c r="AP10" s="3"/>
    </row>
    <row r="11" spans="1:42" ht="63.75" outlineLevel="1">
      <c r="A11" s="14" t="s">
        <v>20</v>
      </c>
      <c r="B11" s="15" t="s">
        <v>13</v>
      </c>
      <c r="C11" s="15" t="s">
        <v>21</v>
      </c>
      <c r="D11" s="15" t="s">
        <v>15</v>
      </c>
      <c r="E11" s="15" t="s">
        <v>13</v>
      </c>
      <c r="F11" s="15" t="s">
        <v>13</v>
      </c>
      <c r="G11" s="15"/>
      <c r="H11" s="15"/>
      <c r="I11" s="15"/>
      <c r="J11" s="15"/>
      <c r="K11" s="15"/>
      <c r="L11" s="15"/>
      <c r="M11" s="16">
        <v>0</v>
      </c>
      <c r="N11" s="16">
        <v>16613749.76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6969740</v>
      </c>
      <c r="AG11" s="16">
        <v>0</v>
      </c>
      <c r="AH11" s="16">
        <v>0</v>
      </c>
      <c r="AI11" s="16">
        <v>2825835.18</v>
      </c>
      <c r="AJ11" s="16">
        <v>-2825835.18</v>
      </c>
      <c r="AK11" s="16">
        <f t="shared" si="1"/>
        <v>9644009.76</v>
      </c>
      <c r="AL11" s="10">
        <f t="shared" si="0"/>
        <v>0.41951637051742857</v>
      </c>
      <c r="AM11" s="9">
        <v>0</v>
      </c>
      <c r="AN11" s="10">
        <v>0</v>
      </c>
      <c r="AO11" s="9">
        <v>0</v>
      </c>
      <c r="AP11" s="3"/>
    </row>
    <row r="12" spans="1:42" ht="15" outlineLevel="1">
      <c r="A12" s="14" t="s">
        <v>22</v>
      </c>
      <c r="B12" s="15" t="s">
        <v>13</v>
      </c>
      <c r="C12" s="15" t="s">
        <v>23</v>
      </c>
      <c r="D12" s="15" t="s">
        <v>15</v>
      </c>
      <c r="E12" s="15" t="s">
        <v>13</v>
      </c>
      <c r="F12" s="15" t="s">
        <v>13</v>
      </c>
      <c r="G12" s="15"/>
      <c r="H12" s="15"/>
      <c r="I12" s="15"/>
      <c r="J12" s="15"/>
      <c r="K12" s="15"/>
      <c r="L12" s="15"/>
      <c r="M12" s="16">
        <v>0</v>
      </c>
      <c r="N12" s="16">
        <v>79575.52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37840.4</v>
      </c>
      <c r="AG12" s="16">
        <v>0</v>
      </c>
      <c r="AH12" s="16">
        <v>0</v>
      </c>
      <c r="AI12" s="16">
        <v>0</v>
      </c>
      <c r="AJ12" s="16">
        <v>0</v>
      </c>
      <c r="AK12" s="16">
        <f t="shared" si="1"/>
        <v>41735.12</v>
      </c>
      <c r="AL12" s="10">
        <f t="shared" si="0"/>
        <v>0.47552815237650975</v>
      </c>
      <c r="AM12" s="9">
        <v>0</v>
      </c>
      <c r="AN12" s="10">
        <v>0</v>
      </c>
      <c r="AO12" s="9">
        <v>0</v>
      </c>
      <c r="AP12" s="3"/>
    </row>
    <row r="13" spans="1:42" ht="51" outlineLevel="1">
      <c r="A13" s="14" t="s">
        <v>24</v>
      </c>
      <c r="B13" s="15" t="s">
        <v>13</v>
      </c>
      <c r="C13" s="15" t="s">
        <v>25</v>
      </c>
      <c r="D13" s="15" t="s">
        <v>15</v>
      </c>
      <c r="E13" s="15" t="s">
        <v>13</v>
      </c>
      <c r="F13" s="15" t="s">
        <v>13</v>
      </c>
      <c r="G13" s="15"/>
      <c r="H13" s="15"/>
      <c r="I13" s="15"/>
      <c r="J13" s="15"/>
      <c r="K13" s="15"/>
      <c r="L13" s="15"/>
      <c r="M13" s="16">
        <v>0</v>
      </c>
      <c r="N13" s="16">
        <v>16280022.59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7542270.33</v>
      </c>
      <c r="AG13" s="16">
        <v>0</v>
      </c>
      <c r="AH13" s="16">
        <v>0</v>
      </c>
      <c r="AI13" s="16">
        <v>3407489.63</v>
      </c>
      <c r="AJ13" s="16">
        <v>-3407489.63</v>
      </c>
      <c r="AK13" s="16">
        <f t="shared" si="1"/>
        <v>8737752.26</v>
      </c>
      <c r="AL13" s="10">
        <f t="shared" si="0"/>
        <v>0.46328377545574395</v>
      </c>
      <c r="AM13" s="9">
        <v>0</v>
      </c>
      <c r="AN13" s="10">
        <v>0</v>
      </c>
      <c r="AO13" s="9">
        <v>0</v>
      </c>
      <c r="AP13" s="3"/>
    </row>
    <row r="14" spans="1:42" ht="15" outlineLevel="1">
      <c r="A14" s="14" t="s">
        <v>26</v>
      </c>
      <c r="B14" s="15" t="s">
        <v>13</v>
      </c>
      <c r="C14" s="15" t="s">
        <v>27</v>
      </c>
      <c r="D14" s="15" t="s">
        <v>15</v>
      </c>
      <c r="E14" s="15" t="s">
        <v>13</v>
      </c>
      <c r="F14" s="15" t="s">
        <v>13</v>
      </c>
      <c r="G14" s="15"/>
      <c r="H14" s="15"/>
      <c r="I14" s="15"/>
      <c r="J14" s="15"/>
      <c r="K14" s="15"/>
      <c r="L14" s="15"/>
      <c r="M14" s="16">
        <v>0</v>
      </c>
      <c r="N14" s="16">
        <v>430000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f t="shared" si="1"/>
        <v>430000</v>
      </c>
      <c r="AL14" s="10">
        <f t="shared" si="0"/>
        <v>0</v>
      </c>
      <c r="AM14" s="9">
        <v>0</v>
      </c>
      <c r="AN14" s="10">
        <v>0</v>
      </c>
      <c r="AO14" s="9">
        <v>0</v>
      </c>
      <c r="AP14" s="3"/>
    </row>
    <row r="15" spans="1:42" ht="15" outlineLevel="1">
      <c r="A15" s="14" t="s">
        <v>28</v>
      </c>
      <c r="B15" s="15" t="s">
        <v>13</v>
      </c>
      <c r="C15" s="15" t="s">
        <v>29</v>
      </c>
      <c r="D15" s="15" t="s">
        <v>15</v>
      </c>
      <c r="E15" s="15" t="s">
        <v>13</v>
      </c>
      <c r="F15" s="15" t="s">
        <v>13</v>
      </c>
      <c r="G15" s="15"/>
      <c r="H15" s="15"/>
      <c r="I15" s="15"/>
      <c r="J15" s="15"/>
      <c r="K15" s="15"/>
      <c r="L15" s="15"/>
      <c r="M15" s="16">
        <v>0</v>
      </c>
      <c r="N15" s="16">
        <v>175457307.49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73353914.46</v>
      </c>
      <c r="AG15" s="16">
        <v>0</v>
      </c>
      <c r="AH15" s="16">
        <v>0</v>
      </c>
      <c r="AI15" s="16">
        <v>29856495.72</v>
      </c>
      <c r="AJ15" s="16">
        <v>-29856495.72</v>
      </c>
      <c r="AK15" s="16">
        <f t="shared" si="1"/>
        <v>102103393.03000002</v>
      </c>
      <c r="AL15" s="10">
        <f t="shared" si="0"/>
        <v>0.4180727238401325</v>
      </c>
      <c r="AM15" s="9">
        <v>0</v>
      </c>
      <c r="AN15" s="10">
        <v>0</v>
      </c>
      <c r="AO15" s="9">
        <v>0</v>
      </c>
      <c r="AP15" s="3"/>
    </row>
    <row r="16" spans="1:42" ht="38.25">
      <c r="A16" s="7" t="s">
        <v>30</v>
      </c>
      <c r="B16" s="8" t="s">
        <v>13</v>
      </c>
      <c r="C16" s="18" t="s">
        <v>31</v>
      </c>
      <c r="D16" s="8" t="s">
        <v>15</v>
      </c>
      <c r="E16" s="8" t="s">
        <v>13</v>
      </c>
      <c r="F16" s="8" t="s">
        <v>13</v>
      </c>
      <c r="G16" s="8"/>
      <c r="H16" s="8"/>
      <c r="I16" s="8"/>
      <c r="J16" s="8"/>
      <c r="K16" s="8"/>
      <c r="L16" s="8"/>
      <c r="M16" s="9">
        <v>0</v>
      </c>
      <c r="N16" s="9">
        <f>N17+N18</f>
        <v>17734493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f>AF17+AF18</f>
        <v>7432400.21</v>
      </c>
      <c r="AG16" s="9">
        <v>0</v>
      </c>
      <c r="AH16" s="9">
        <v>0</v>
      </c>
      <c r="AI16" s="9">
        <v>3697209.77</v>
      </c>
      <c r="AJ16" s="9">
        <v>-3697209.77</v>
      </c>
      <c r="AK16" s="9">
        <f>N16-AF16</f>
        <v>10302092.79</v>
      </c>
      <c r="AL16" s="10">
        <f t="shared" si="0"/>
        <v>0.4190929061236766</v>
      </c>
      <c r="AM16" s="9">
        <v>0</v>
      </c>
      <c r="AN16" s="10">
        <v>0</v>
      </c>
      <c r="AO16" s="9">
        <v>0</v>
      </c>
      <c r="AP16" s="3"/>
    </row>
    <row r="17" spans="1:42" ht="15" outlineLevel="1">
      <c r="A17" s="14" t="s">
        <v>32</v>
      </c>
      <c r="B17" s="15" t="s">
        <v>13</v>
      </c>
      <c r="C17" s="15" t="s">
        <v>33</v>
      </c>
      <c r="D17" s="15" t="s">
        <v>15</v>
      </c>
      <c r="E17" s="15" t="s">
        <v>13</v>
      </c>
      <c r="F17" s="15" t="s">
        <v>13</v>
      </c>
      <c r="G17" s="15"/>
      <c r="H17" s="15"/>
      <c r="I17" s="15"/>
      <c r="J17" s="15"/>
      <c r="K17" s="15"/>
      <c r="L17" s="15"/>
      <c r="M17" s="16">
        <v>0</v>
      </c>
      <c r="N17" s="16">
        <v>10000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f t="shared" si="1"/>
        <v>10000</v>
      </c>
      <c r="AL17" s="10">
        <f t="shared" si="0"/>
        <v>0</v>
      </c>
      <c r="AM17" s="9">
        <v>0</v>
      </c>
      <c r="AN17" s="10">
        <v>0</v>
      </c>
      <c r="AO17" s="9">
        <v>0</v>
      </c>
      <c r="AP17" s="3"/>
    </row>
    <row r="18" spans="1:42" ht="51" outlineLevel="1">
      <c r="A18" s="14" t="s">
        <v>34</v>
      </c>
      <c r="B18" s="15" t="s">
        <v>13</v>
      </c>
      <c r="C18" s="15" t="s">
        <v>35</v>
      </c>
      <c r="D18" s="15" t="s">
        <v>15</v>
      </c>
      <c r="E18" s="15" t="s">
        <v>13</v>
      </c>
      <c r="F18" s="15" t="s">
        <v>13</v>
      </c>
      <c r="G18" s="15"/>
      <c r="H18" s="15"/>
      <c r="I18" s="15"/>
      <c r="J18" s="15"/>
      <c r="K18" s="15"/>
      <c r="L18" s="15"/>
      <c r="M18" s="16">
        <v>0</v>
      </c>
      <c r="N18" s="16">
        <v>17724493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7432400.21</v>
      </c>
      <c r="AG18" s="16">
        <v>0</v>
      </c>
      <c r="AH18" s="16">
        <v>0</v>
      </c>
      <c r="AI18" s="16">
        <v>3697209.77</v>
      </c>
      <c r="AJ18" s="16">
        <v>-3697209.77</v>
      </c>
      <c r="AK18" s="16">
        <f t="shared" si="1"/>
        <v>10292092.79</v>
      </c>
      <c r="AL18" s="10">
        <f t="shared" si="0"/>
        <v>0.4193293545829491</v>
      </c>
      <c r="AM18" s="9">
        <v>0</v>
      </c>
      <c r="AN18" s="10">
        <v>0</v>
      </c>
      <c r="AO18" s="9">
        <v>0</v>
      </c>
      <c r="AP18" s="3"/>
    </row>
    <row r="19" spans="1:42" ht="15">
      <c r="A19" s="7" t="s">
        <v>36</v>
      </c>
      <c r="B19" s="8" t="s">
        <v>13</v>
      </c>
      <c r="C19" s="18" t="s">
        <v>37</v>
      </c>
      <c r="D19" s="8" t="s">
        <v>15</v>
      </c>
      <c r="E19" s="8" t="s">
        <v>13</v>
      </c>
      <c r="F19" s="8" t="s">
        <v>13</v>
      </c>
      <c r="G19" s="8"/>
      <c r="H19" s="8"/>
      <c r="I19" s="8"/>
      <c r="J19" s="8"/>
      <c r="K19" s="8"/>
      <c r="L19" s="8"/>
      <c r="M19" s="9">
        <v>0</v>
      </c>
      <c r="N19" s="9">
        <f>N20+N21+N22+N23+N24</f>
        <v>63481249.04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f>AF20+AF21+AF22+AF23+AF24</f>
        <v>8365221.37</v>
      </c>
      <c r="AG19" s="9">
        <v>0</v>
      </c>
      <c r="AH19" s="9">
        <v>0</v>
      </c>
      <c r="AI19" s="9">
        <v>512498.83</v>
      </c>
      <c r="AJ19" s="9">
        <v>-512498.83</v>
      </c>
      <c r="AK19" s="9">
        <f>N19-AF19</f>
        <v>55116027.67</v>
      </c>
      <c r="AL19" s="10">
        <f t="shared" si="0"/>
        <v>0.13177468144536686</v>
      </c>
      <c r="AM19" s="9">
        <v>0</v>
      </c>
      <c r="AN19" s="10">
        <v>0</v>
      </c>
      <c r="AO19" s="9">
        <v>0</v>
      </c>
      <c r="AP19" s="3"/>
    </row>
    <row r="20" spans="1:42" ht="15" outlineLevel="1">
      <c r="A20" s="14" t="s">
        <v>38</v>
      </c>
      <c r="B20" s="15" t="s">
        <v>13</v>
      </c>
      <c r="C20" s="15" t="s">
        <v>39</v>
      </c>
      <c r="D20" s="15" t="s">
        <v>15</v>
      </c>
      <c r="E20" s="15" t="s">
        <v>13</v>
      </c>
      <c r="F20" s="15" t="s">
        <v>13</v>
      </c>
      <c r="G20" s="15"/>
      <c r="H20" s="15"/>
      <c r="I20" s="15"/>
      <c r="J20" s="15"/>
      <c r="K20" s="15"/>
      <c r="L20" s="15"/>
      <c r="M20" s="16">
        <v>0</v>
      </c>
      <c r="N20" s="16">
        <v>760748.3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f aca="true" t="shared" si="2" ref="AK20:AK52">N20-AF20</f>
        <v>760748.3</v>
      </c>
      <c r="AL20" s="17">
        <v>0</v>
      </c>
      <c r="AM20" s="9">
        <v>0</v>
      </c>
      <c r="AN20" s="10">
        <v>0</v>
      </c>
      <c r="AO20" s="9">
        <v>0</v>
      </c>
      <c r="AP20" s="3"/>
    </row>
    <row r="21" spans="1:42" ht="15" outlineLevel="1">
      <c r="A21" s="14" t="s">
        <v>40</v>
      </c>
      <c r="B21" s="15" t="s">
        <v>13</v>
      </c>
      <c r="C21" s="15" t="s">
        <v>41</v>
      </c>
      <c r="D21" s="15" t="s">
        <v>15</v>
      </c>
      <c r="E21" s="15" t="s">
        <v>13</v>
      </c>
      <c r="F21" s="15" t="s">
        <v>13</v>
      </c>
      <c r="G21" s="15"/>
      <c r="H21" s="15"/>
      <c r="I21" s="15"/>
      <c r="J21" s="15"/>
      <c r="K21" s="15"/>
      <c r="L21" s="15"/>
      <c r="M21" s="16">
        <v>0</v>
      </c>
      <c r="N21" s="16">
        <v>9090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f t="shared" si="2"/>
        <v>9090</v>
      </c>
      <c r="AL21" s="17">
        <v>0</v>
      </c>
      <c r="AM21" s="9">
        <v>0</v>
      </c>
      <c r="AN21" s="10">
        <v>0</v>
      </c>
      <c r="AO21" s="9">
        <v>0</v>
      </c>
      <c r="AP21" s="3"/>
    </row>
    <row r="22" spans="1:42" ht="15" outlineLevel="1">
      <c r="A22" s="14" t="s">
        <v>42</v>
      </c>
      <c r="B22" s="15" t="s">
        <v>13</v>
      </c>
      <c r="C22" s="15" t="s">
        <v>43</v>
      </c>
      <c r="D22" s="15" t="s">
        <v>15</v>
      </c>
      <c r="E22" s="15" t="s">
        <v>13</v>
      </c>
      <c r="F22" s="15" t="s">
        <v>13</v>
      </c>
      <c r="G22" s="15"/>
      <c r="H22" s="15"/>
      <c r="I22" s="15"/>
      <c r="J22" s="15"/>
      <c r="K22" s="15"/>
      <c r="L22" s="15"/>
      <c r="M22" s="16">
        <v>0</v>
      </c>
      <c r="N22" s="16">
        <v>3387.08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f t="shared" si="2"/>
        <v>3387.08</v>
      </c>
      <c r="AL22" s="17">
        <v>0</v>
      </c>
      <c r="AM22" s="9">
        <v>0</v>
      </c>
      <c r="AN22" s="10">
        <v>0</v>
      </c>
      <c r="AO22" s="9">
        <v>0</v>
      </c>
      <c r="AP22" s="3"/>
    </row>
    <row r="23" spans="1:42" ht="25.5" outlineLevel="1">
      <c r="A23" s="14" t="s">
        <v>44</v>
      </c>
      <c r="B23" s="15" t="s">
        <v>13</v>
      </c>
      <c r="C23" s="15" t="s">
        <v>45</v>
      </c>
      <c r="D23" s="15" t="s">
        <v>15</v>
      </c>
      <c r="E23" s="15" t="s">
        <v>13</v>
      </c>
      <c r="F23" s="15" t="s">
        <v>13</v>
      </c>
      <c r="G23" s="15"/>
      <c r="H23" s="15"/>
      <c r="I23" s="15"/>
      <c r="J23" s="15"/>
      <c r="K23" s="15"/>
      <c r="L23" s="15"/>
      <c r="M23" s="16">
        <v>0</v>
      </c>
      <c r="N23" s="16">
        <v>61923023.66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8317221.37</v>
      </c>
      <c r="AG23" s="16">
        <v>0</v>
      </c>
      <c r="AH23" s="16">
        <v>0</v>
      </c>
      <c r="AI23" s="16">
        <v>512498.83</v>
      </c>
      <c r="AJ23" s="16">
        <v>-512498.83</v>
      </c>
      <c r="AK23" s="16">
        <f t="shared" si="2"/>
        <v>53605802.29</v>
      </c>
      <c r="AL23" s="17">
        <f aca="true" t="shared" si="3" ref="AL23:AL53">AF23/N23*100/100</f>
        <v>0.13431549169283574</v>
      </c>
      <c r="AM23" s="9">
        <v>0</v>
      </c>
      <c r="AN23" s="10">
        <v>0</v>
      </c>
      <c r="AO23" s="9">
        <v>0</v>
      </c>
      <c r="AP23" s="3"/>
    </row>
    <row r="24" spans="1:42" ht="25.5" outlineLevel="1">
      <c r="A24" s="14" t="s">
        <v>46</v>
      </c>
      <c r="B24" s="15" t="s">
        <v>13</v>
      </c>
      <c r="C24" s="15" t="s">
        <v>47</v>
      </c>
      <c r="D24" s="15" t="s">
        <v>15</v>
      </c>
      <c r="E24" s="15" t="s">
        <v>13</v>
      </c>
      <c r="F24" s="15" t="s">
        <v>13</v>
      </c>
      <c r="G24" s="15"/>
      <c r="H24" s="15"/>
      <c r="I24" s="15"/>
      <c r="J24" s="15"/>
      <c r="K24" s="15"/>
      <c r="L24" s="15"/>
      <c r="M24" s="16">
        <v>0</v>
      </c>
      <c r="N24" s="16">
        <v>785000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48000</v>
      </c>
      <c r="AG24" s="16">
        <v>0</v>
      </c>
      <c r="AH24" s="16">
        <v>0</v>
      </c>
      <c r="AI24" s="16">
        <v>0</v>
      </c>
      <c r="AJ24" s="16">
        <v>0</v>
      </c>
      <c r="AK24" s="16">
        <f t="shared" si="2"/>
        <v>737000</v>
      </c>
      <c r="AL24" s="17">
        <f t="shared" si="3"/>
        <v>0.06114649681528663</v>
      </c>
      <c r="AM24" s="9">
        <v>0</v>
      </c>
      <c r="AN24" s="10">
        <v>0</v>
      </c>
      <c r="AO24" s="9">
        <v>0</v>
      </c>
      <c r="AP24" s="3"/>
    </row>
    <row r="25" spans="1:42" ht="25.5">
      <c r="A25" s="7" t="s">
        <v>48</v>
      </c>
      <c r="B25" s="8" t="s">
        <v>13</v>
      </c>
      <c r="C25" s="18" t="s">
        <v>49</v>
      </c>
      <c r="D25" s="8" t="s">
        <v>15</v>
      </c>
      <c r="E25" s="8" t="s">
        <v>13</v>
      </c>
      <c r="F25" s="8" t="s">
        <v>13</v>
      </c>
      <c r="G25" s="8"/>
      <c r="H25" s="8"/>
      <c r="I25" s="8"/>
      <c r="J25" s="8"/>
      <c r="K25" s="8"/>
      <c r="L25" s="8"/>
      <c r="M25" s="9">
        <v>0</v>
      </c>
      <c r="N25" s="9">
        <f>N26+N27+N28+N29</f>
        <v>274397464.52000004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f>AF26+AF27+AF28+AF29</f>
        <v>120925256.24</v>
      </c>
      <c r="AG25" s="9">
        <v>0</v>
      </c>
      <c r="AH25" s="9">
        <v>0</v>
      </c>
      <c r="AI25" s="9">
        <v>23877718.09</v>
      </c>
      <c r="AJ25" s="9">
        <v>-23877718.09</v>
      </c>
      <c r="AK25" s="33">
        <f t="shared" si="2"/>
        <v>153472208.28000003</v>
      </c>
      <c r="AL25" s="34">
        <f t="shared" si="3"/>
        <v>0.44069378137853055</v>
      </c>
      <c r="AM25" s="9">
        <v>0</v>
      </c>
      <c r="AN25" s="10">
        <v>0</v>
      </c>
      <c r="AO25" s="9">
        <v>0</v>
      </c>
      <c r="AP25" s="3"/>
    </row>
    <row r="26" spans="1:42" ht="15" outlineLevel="1">
      <c r="A26" s="14" t="s">
        <v>50</v>
      </c>
      <c r="B26" s="15" t="s">
        <v>13</v>
      </c>
      <c r="C26" s="15" t="s">
        <v>51</v>
      </c>
      <c r="D26" s="15" t="s">
        <v>15</v>
      </c>
      <c r="E26" s="15" t="s">
        <v>13</v>
      </c>
      <c r="F26" s="15" t="s">
        <v>13</v>
      </c>
      <c r="G26" s="15"/>
      <c r="H26" s="15"/>
      <c r="I26" s="15"/>
      <c r="J26" s="15"/>
      <c r="K26" s="15"/>
      <c r="L26" s="15"/>
      <c r="M26" s="16">
        <v>0</v>
      </c>
      <c r="N26" s="16">
        <v>28320123.9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4803945.25</v>
      </c>
      <c r="AG26" s="16">
        <v>0</v>
      </c>
      <c r="AH26" s="16">
        <v>0</v>
      </c>
      <c r="AI26" s="16">
        <v>11627.31</v>
      </c>
      <c r="AJ26" s="16">
        <v>-11627.31</v>
      </c>
      <c r="AK26" s="16">
        <f t="shared" si="2"/>
        <v>23516178.65</v>
      </c>
      <c r="AL26" s="17">
        <f t="shared" si="3"/>
        <v>0.16963009296721335</v>
      </c>
      <c r="AM26" s="9">
        <v>0</v>
      </c>
      <c r="AN26" s="10">
        <v>0</v>
      </c>
      <c r="AO26" s="9">
        <v>0</v>
      </c>
      <c r="AP26" s="3"/>
    </row>
    <row r="27" spans="1:42" ht="15" outlineLevel="1">
      <c r="A27" s="14" t="s">
        <v>52</v>
      </c>
      <c r="B27" s="15" t="s">
        <v>13</v>
      </c>
      <c r="C27" s="15" t="s">
        <v>53</v>
      </c>
      <c r="D27" s="15" t="s">
        <v>15</v>
      </c>
      <c r="E27" s="15" t="s">
        <v>13</v>
      </c>
      <c r="F27" s="15" t="s">
        <v>13</v>
      </c>
      <c r="G27" s="15"/>
      <c r="H27" s="15"/>
      <c r="I27" s="15"/>
      <c r="J27" s="15"/>
      <c r="K27" s="15"/>
      <c r="L27" s="15"/>
      <c r="M27" s="16">
        <v>0</v>
      </c>
      <c r="N27" s="16">
        <v>124290109.68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86514587.03</v>
      </c>
      <c r="AG27" s="16">
        <v>0</v>
      </c>
      <c r="AH27" s="16">
        <v>0</v>
      </c>
      <c r="AI27" s="16">
        <v>15578082.84</v>
      </c>
      <c r="AJ27" s="16">
        <v>-15578082.84</v>
      </c>
      <c r="AK27" s="16">
        <f t="shared" si="2"/>
        <v>37775522.650000006</v>
      </c>
      <c r="AL27" s="17">
        <f t="shared" si="3"/>
        <v>0.6960697617271585</v>
      </c>
      <c r="AM27" s="9">
        <v>0</v>
      </c>
      <c r="AN27" s="10">
        <v>0</v>
      </c>
      <c r="AO27" s="9">
        <v>0</v>
      </c>
      <c r="AP27" s="3"/>
    </row>
    <row r="28" spans="1:42" ht="15" outlineLevel="1">
      <c r="A28" s="14" t="s">
        <v>54</v>
      </c>
      <c r="B28" s="15" t="s">
        <v>13</v>
      </c>
      <c r="C28" s="15" t="s">
        <v>55</v>
      </c>
      <c r="D28" s="15" t="s">
        <v>15</v>
      </c>
      <c r="E28" s="15" t="s">
        <v>13</v>
      </c>
      <c r="F28" s="15" t="s">
        <v>13</v>
      </c>
      <c r="G28" s="15"/>
      <c r="H28" s="15"/>
      <c r="I28" s="15"/>
      <c r="J28" s="15"/>
      <c r="K28" s="15"/>
      <c r="L28" s="15"/>
      <c r="M28" s="16">
        <v>0</v>
      </c>
      <c r="N28" s="16">
        <v>121786182.64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29606549.24</v>
      </c>
      <c r="AG28" s="16">
        <v>0</v>
      </c>
      <c r="AH28" s="16">
        <v>0</v>
      </c>
      <c r="AI28" s="16">
        <v>8288007.94</v>
      </c>
      <c r="AJ28" s="16">
        <v>-8288007.94</v>
      </c>
      <c r="AK28" s="16">
        <f t="shared" si="2"/>
        <v>92179633.4</v>
      </c>
      <c r="AL28" s="17">
        <f t="shared" si="3"/>
        <v>0.24310269521721498</v>
      </c>
      <c r="AM28" s="9">
        <v>0</v>
      </c>
      <c r="AN28" s="10">
        <v>0</v>
      </c>
      <c r="AO28" s="9">
        <v>0</v>
      </c>
      <c r="AP28" s="3"/>
    </row>
    <row r="29" spans="1:42" ht="25.5" outlineLevel="1">
      <c r="A29" s="14" t="s">
        <v>56</v>
      </c>
      <c r="B29" s="15" t="s">
        <v>13</v>
      </c>
      <c r="C29" s="15" t="s">
        <v>57</v>
      </c>
      <c r="D29" s="15" t="s">
        <v>15</v>
      </c>
      <c r="E29" s="15" t="s">
        <v>13</v>
      </c>
      <c r="F29" s="15" t="s">
        <v>13</v>
      </c>
      <c r="G29" s="15"/>
      <c r="H29" s="15"/>
      <c r="I29" s="15"/>
      <c r="J29" s="15"/>
      <c r="K29" s="15"/>
      <c r="L29" s="15"/>
      <c r="M29" s="16">
        <v>0</v>
      </c>
      <c r="N29" s="16">
        <v>1048.3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174.72</v>
      </c>
      <c r="AG29" s="16">
        <v>0</v>
      </c>
      <c r="AH29" s="16">
        <v>0</v>
      </c>
      <c r="AI29" s="16">
        <v>0</v>
      </c>
      <c r="AJ29" s="16">
        <v>0</v>
      </c>
      <c r="AK29" s="16">
        <f t="shared" si="2"/>
        <v>873.5799999999999</v>
      </c>
      <c r="AL29" s="17">
        <f t="shared" si="3"/>
        <v>0.1666698464180101</v>
      </c>
      <c r="AM29" s="9">
        <v>0</v>
      </c>
      <c r="AN29" s="10">
        <v>0</v>
      </c>
      <c r="AO29" s="9">
        <v>0</v>
      </c>
      <c r="AP29" s="3"/>
    </row>
    <row r="30" spans="1:42" ht="15">
      <c r="A30" s="7" t="s">
        <v>58</v>
      </c>
      <c r="B30" s="8" t="s">
        <v>13</v>
      </c>
      <c r="C30" s="18" t="s">
        <v>59</v>
      </c>
      <c r="D30" s="8" t="s">
        <v>15</v>
      </c>
      <c r="E30" s="8" t="s">
        <v>13</v>
      </c>
      <c r="F30" s="8" t="s">
        <v>13</v>
      </c>
      <c r="G30" s="8"/>
      <c r="H30" s="8"/>
      <c r="I30" s="8"/>
      <c r="J30" s="8"/>
      <c r="K30" s="8"/>
      <c r="L30" s="8"/>
      <c r="M30" s="9">
        <v>0</v>
      </c>
      <c r="N30" s="9">
        <f>N31+N32+N33+N34+N35+N36</f>
        <v>852613578.5100001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f>AF31+AF32+AF33+AF34+AF35+AF36</f>
        <v>394809291.75999993</v>
      </c>
      <c r="AG30" s="9">
        <v>0</v>
      </c>
      <c r="AH30" s="9">
        <v>0</v>
      </c>
      <c r="AI30" s="9">
        <v>146336051.68</v>
      </c>
      <c r="AJ30" s="9">
        <v>-146336051.68</v>
      </c>
      <c r="AK30" s="9">
        <f>N30-AF30</f>
        <v>457804286.7500002</v>
      </c>
      <c r="AL30" s="34">
        <f t="shared" si="3"/>
        <v>0.46305771068055923</v>
      </c>
      <c r="AM30" s="9">
        <v>0</v>
      </c>
      <c r="AN30" s="10">
        <v>0</v>
      </c>
      <c r="AO30" s="9">
        <v>0</v>
      </c>
      <c r="AP30" s="3"/>
    </row>
    <row r="31" spans="1:42" ht="15" outlineLevel="1">
      <c r="A31" s="14" t="s">
        <v>60</v>
      </c>
      <c r="B31" s="15" t="s">
        <v>13</v>
      </c>
      <c r="C31" s="15" t="s">
        <v>61</v>
      </c>
      <c r="D31" s="15" t="s">
        <v>15</v>
      </c>
      <c r="E31" s="15" t="s">
        <v>13</v>
      </c>
      <c r="F31" s="15" t="s">
        <v>13</v>
      </c>
      <c r="G31" s="15"/>
      <c r="H31" s="15"/>
      <c r="I31" s="15"/>
      <c r="J31" s="15"/>
      <c r="K31" s="15"/>
      <c r="L31" s="15"/>
      <c r="M31" s="16">
        <v>0</v>
      </c>
      <c r="N31" s="16">
        <v>332508514.22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142050784.06</v>
      </c>
      <c r="AG31" s="16">
        <v>0</v>
      </c>
      <c r="AH31" s="16">
        <v>0</v>
      </c>
      <c r="AI31" s="16">
        <v>56148649.59</v>
      </c>
      <c r="AJ31" s="16">
        <v>-56148649.59</v>
      </c>
      <c r="AK31" s="16">
        <f t="shared" si="2"/>
        <v>190457730.16000003</v>
      </c>
      <c r="AL31" s="17">
        <f t="shared" si="3"/>
        <v>0.4272094637733514</v>
      </c>
      <c r="AM31" s="9">
        <v>0</v>
      </c>
      <c r="AN31" s="10">
        <v>0</v>
      </c>
      <c r="AO31" s="9">
        <v>0</v>
      </c>
      <c r="AP31" s="3"/>
    </row>
    <row r="32" spans="1:42" ht="15" outlineLevel="1">
      <c r="A32" s="14" t="s">
        <v>62</v>
      </c>
      <c r="B32" s="15" t="s">
        <v>13</v>
      </c>
      <c r="C32" s="15" t="s">
        <v>63</v>
      </c>
      <c r="D32" s="15" t="s">
        <v>15</v>
      </c>
      <c r="E32" s="15" t="s">
        <v>13</v>
      </c>
      <c r="F32" s="15" t="s">
        <v>13</v>
      </c>
      <c r="G32" s="15"/>
      <c r="H32" s="15"/>
      <c r="I32" s="15"/>
      <c r="J32" s="15"/>
      <c r="K32" s="15"/>
      <c r="L32" s="15"/>
      <c r="M32" s="16">
        <v>0</v>
      </c>
      <c r="N32" s="16">
        <v>417250128.92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206992597.76</v>
      </c>
      <c r="AG32" s="16">
        <v>0</v>
      </c>
      <c r="AH32" s="16">
        <v>0</v>
      </c>
      <c r="AI32" s="16">
        <v>73286210.4</v>
      </c>
      <c r="AJ32" s="16">
        <v>-73286210.4</v>
      </c>
      <c r="AK32" s="16">
        <f t="shared" si="2"/>
        <v>210257531.16000003</v>
      </c>
      <c r="AL32" s="17">
        <f t="shared" si="3"/>
        <v>0.49608755854857267</v>
      </c>
      <c r="AM32" s="9">
        <v>0</v>
      </c>
      <c r="AN32" s="10">
        <v>0</v>
      </c>
      <c r="AO32" s="9">
        <v>0</v>
      </c>
      <c r="AP32" s="3"/>
    </row>
    <row r="33" spans="1:42" ht="15" outlineLevel="1">
      <c r="A33" s="14" t="s">
        <v>64</v>
      </c>
      <c r="B33" s="15" t="s">
        <v>13</v>
      </c>
      <c r="C33" s="15" t="s">
        <v>65</v>
      </c>
      <c r="D33" s="15" t="s">
        <v>15</v>
      </c>
      <c r="E33" s="15" t="s">
        <v>13</v>
      </c>
      <c r="F33" s="15" t="s">
        <v>13</v>
      </c>
      <c r="G33" s="15"/>
      <c r="H33" s="15"/>
      <c r="I33" s="15"/>
      <c r="J33" s="15"/>
      <c r="K33" s="15"/>
      <c r="L33" s="15"/>
      <c r="M33" s="16">
        <v>0</v>
      </c>
      <c r="N33" s="16">
        <v>90404535.12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39939672.71</v>
      </c>
      <c r="AG33" s="16">
        <v>0</v>
      </c>
      <c r="AH33" s="16">
        <v>0</v>
      </c>
      <c r="AI33" s="16">
        <v>16067394.75</v>
      </c>
      <c r="AJ33" s="16">
        <v>-16067394.75</v>
      </c>
      <c r="AK33" s="16">
        <f t="shared" si="2"/>
        <v>50464862.410000004</v>
      </c>
      <c r="AL33" s="17">
        <f t="shared" si="3"/>
        <v>0.44178837551661976</v>
      </c>
      <c r="AM33" s="9">
        <v>0</v>
      </c>
      <c r="AN33" s="10">
        <v>0</v>
      </c>
      <c r="AO33" s="9">
        <v>0</v>
      </c>
      <c r="AP33" s="3"/>
    </row>
    <row r="34" spans="1:42" ht="38.25" outlineLevel="1">
      <c r="A34" s="14" t="s">
        <v>66</v>
      </c>
      <c r="B34" s="15" t="s">
        <v>13</v>
      </c>
      <c r="C34" s="15" t="s">
        <v>67</v>
      </c>
      <c r="D34" s="15" t="s">
        <v>15</v>
      </c>
      <c r="E34" s="15" t="s">
        <v>13</v>
      </c>
      <c r="F34" s="15" t="s">
        <v>13</v>
      </c>
      <c r="G34" s="15"/>
      <c r="H34" s="15"/>
      <c r="I34" s="15"/>
      <c r="J34" s="15"/>
      <c r="K34" s="15"/>
      <c r="L34" s="15"/>
      <c r="M34" s="16">
        <v>0</v>
      </c>
      <c r="N34" s="16">
        <v>726200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99427</v>
      </c>
      <c r="AG34" s="16">
        <v>0</v>
      </c>
      <c r="AH34" s="16">
        <v>0</v>
      </c>
      <c r="AI34" s="16">
        <v>30950</v>
      </c>
      <c r="AJ34" s="16">
        <v>-30950</v>
      </c>
      <c r="AK34" s="16">
        <f t="shared" si="2"/>
        <v>626773</v>
      </c>
      <c r="AL34" s="17">
        <f t="shared" si="3"/>
        <v>0.13691407325805563</v>
      </c>
      <c r="AM34" s="9">
        <v>0</v>
      </c>
      <c r="AN34" s="10">
        <v>0</v>
      </c>
      <c r="AO34" s="9">
        <v>0</v>
      </c>
      <c r="AP34" s="3"/>
    </row>
    <row r="35" spans="1:42" ht="15" outlineLevel="1">
      <c r="A35" s="14" t="s">
        <v>68</v>
      </c>
      <c r="B35" s="15" t="s">
        <v>13</v>
      </c>
      <c r="C35" s="15" t="s">
        <v>69</v>
      </c>
      <c r="D35" s="15" t="s">
        <v>15</v>
      </c>
      <c r="E35" s="15" t="s">
        <v>13</v>
      </c>
      <c r="F35" s="15" t="s">
        <v>13</v>
      </c>
      <c r="G35" s="15"/>
      <c r="H35" s="15"/>
      <c r="I35" s="15"/>
      <c r="J35" s="15"/>
      <c r="K35" s="15"/>
      <c r="L35" s="15"/>
      <c r="M35" s="16">
        <v>0</v>
      </c>
      <c r="N35" s="16">
        <v>6820389.26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3710733.7</v>
      </c>
      <c r="AG35" s="16">
        <v>0</v>
      </c>
      <c r="AH35" s="16">
        <v>0</v>
      </c>
      <c r="AI35" s="16">
        <v>19314.89</v>
      </c>
      <c r="AJ35" s="16">
        <v>-19314.89</v>
      </c>
      <c r="AK35" s="16">
        <f t="shared" si="2"/>
        <v>3109655.5599999996</v>
      </c>
      <c r="AL35" s="17">
        <f t="shared" si="3"/>
        <v>0.5440647972634923</v>
      </c>
      <c r="AM35" s="9">
        <v>0</v>
      </c>
      <c r="AN35" s="10">
        <v>0</v>
      </c>
      <c r="AO35" s="9">
        <v>0</v>
      </c>
      <c r="AP35" s="3"/>
    </row>
    <row r="36" spans="1:42" ht="15" outlineLevel="1">
      <c r="A36" s="14" t="s">
        <v>70</v>
      </c>
      <c r="B36" s="15" t="s">
        <v>13</v>
      </c>
      <c r="C36" s="15" t="s">
        <v>71</v>
      </c>
      <c r="D36" s="15" t="s">
        <v>15</v>
      </c>
      <c r="E36" s="15" t="s">
        <v>13</v>
      </c>
      <c r="F36" s="15" t="s">
        <v>13</v>
      </c>
      <c r="G36" s="15"/>
      <c r="H36" s="15"/>
      <c r="I36" s="15"/>
      <c r="J36" s="15"/>
      <c r="K36" s="15"/>
      <c r="L36" s="15"/>
      <c r="M36" s="16">
        <v>0</v>
      </c>
      <c r="N36" s="16">
        <v>4903810.99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2016076.53</v>
      </c>
      <c r="AG36" s="16">
        <v>0</v>
      </c>
      <c r="AH36" s="16">
        <v>0</v>
      </c>
      <c r="AI36" s="16">
        <v>783532.05</v>
      </c>
      <c r="AJ36" s="16">
        <v>-783532.05</v>
      </c>
      <c r="AK36" s="16">
        <f t="shared" si="2"/>
        <v>2887734.46</v>
      </c>
      <c r="AL36" s="17">
        <f t="shared" si="3"/>
        <v>0.4111244365068809</v>
      </c>
      <c r="AM36" s="9">
        <v>0</v>
      </c>
      <c r="AN36" s="10">
        <v>0</v>
      </c>
      <c r="AO36" s="9">
        <v>0</v>
      </c>
      <c r="AP36" s="3"/>
    </row>
    <row r="37" spans="1:42" ht="15">
      <c r="A37" s="7" t="s">
        <v>72</v>
      </c>
      <c r="B37" s="8" t="s">
        <v>13</v>
      </c>
      <c r="C37" s="18" t="s">
        <v>73</v>
      </c>
      <c r="D37" s="8" t="s">
        <v>15</v>
      </c>
      <c r="E37" s="8" t="s">
        <v>13</v>
      </c>
      <c r="F37" s="8" t="s">
        <v>13</v>
      </c>
      <c r="G37" s="8"/>
      <c r="H37" s="8"/>
      <c r="I37" s="8"/>
      <c r="J37" s="8"/>
      <c r="K37" s="8"/>
      <c r="L37" s="8"/>
      <c r="M37" s="9">
        <v>0</v>
      </c>
      <c r="N37" s="9">
        <f>N38+N39</f>
        <v>52632600.05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f>AF38+AF39</f>
        <v>25754892.16</v>
      </c>
      <c r="AG37" s="9">
        <v>0</v>
      </c>
      <c r="AH37" s="9">
        <v>0</v>
      </c>
      <c r="AI37" s="9">
        <v>7931456.32</v>
      </c>
      <c r="AJ37" s="9">
        <v>-7931456.32</v>
      </c>
      <c r="AK37" s="9">
        <f>N37-AF37</f>
        <v>26877707.889999997</v>
      </c>
      <c r="AL37" s="34">
        <f t="shared" si="3"/>
        <v>0.4893334575060576</v>
      </c>
      <c r="AM37" s="9">
        <v>0</v>
      </c>
      <c r="AN37" s="10">
        <v>0</v>
      </c>
      <c r="AO37" s="9">
        <v>0</v>
      </c>
      <c r="AP37" s="3"/>
    </row>
    <row r="38" spans="1:42" ht="15" outlineLevel="1">
      <c r="A38" s="14" t="s">
        <v>74</v>
      </c>
      <c r="B38" s="15" t="s">
        <v>13</v>
      </c>
      <c r="C38" s="15" t="s">
        <v>75</v>
      </c>
      <c r="D38" s="15" t="s">
        <v>15</v>
      </c>
      <c r="E38" s="15" t="s">
        <v>13</v>
      </c>
      <c r="F38" s="15" t="s">
        <v>13</v>
      </c>
      <c r="G38" s="15"/>
      <c r="H38" s="15"/>
      <c r="I38" s="15"/>
      <c r="J38" s="15"/>
      <c r="K38" s="15"/>
      <c r="L38" s="15"/>
      <c r="M38" s="16">
        <v>0</v>
      </c>
      <c r="N38" s="16">
        <v>48517565.29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23515403.3</v>
      </c>
      <c r="AG38" s="16">
        <v>0</v>
      </c>
      <c r="AH38" s="16">
        <v>0</v>
      </c>
      <c r="AI38" s="16">
        <v>7523614.9</v>
      </c>
      <c r="AJ38" s="16">
        <v>-7523614.9</v>
      </c>
      <c r="AK38" s="16">
        <f t="shared" si="2"/>
        <v>25002161.99</v>
      </c>
      <c r="AL38" s="17">
        <f t="shared" si="3"/>
        <v>0.4846781399570102</v>
      </c>
      <c r="AM38" s="9">
        <v>0</v>
      </c>
      <c r="AN38" s="10">
        <v>0</v>
      </c>
      <c r="AO38" s="9">
        <v>0</v>
      </c>
      <c r="AP38" s="3"/>
    </row>
    <row r="39" spans="1:42" ht="25.5" outlineLevel="1">
      <c r="A39" s="14" t="s">
        <v>76</v>
      </c>
      <c r="B39" s="15" t="s">
        <v>13</v>
      </c>
      <c r="C39" s="15" t="s">
        <v>77</v>
      </c>
      <c r="D39" s="15" t="s">
        <v>15</v>
      </c>
      <c r="E39" s="15" t="s">
        <v>13</v>
      </c>
      <c r="F39" s="15" t="s">
        <v>13</v>
      </c>
      <c r="G39" s="15"/>
      <c r="H39" s="15"/>
      <c r="I39" s="15"/>
      <c r="J39" s="15"/>
      <c r="K39" s="15"/>
      <c r="L39" s="15"/>
      <c r="M39" s="16">
        <v>0</v>
      </c>
      <c r="N39" s="16">
        <v>4115034.76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2239488.86</v>
      </c>
      <c r="AG39" s="16">
        <v>0</v>
      </c>
      <c r="AH39" s="16">
        <v>0</v>
      </c>
      <c r="AI39" s="16">
        <v>407841.42</v>
      </c>
      <c r="AJ39" s="16">
        <v>-407841.42</v>
      </c>
      <c r="AK39" s="16">
        <f t="shared" si="2"/>
        <v>1875545.9</v>
      </c>
      <c r="AL39" s="17">
        <f t="shared" si="3"/>
        <v>0.5442211282803356</v>
      </c>
      <c r="AM39" s="9">
        <v>0</v>
      </c>
      <c r="AN39" s="10">
        <v>0</v>
      </c>
      <c r="AO39" s="9">
        <v>0</v>
      </c>
      <c r="AP39" s="3"/>
    </row>
    <row r="40" spans="1:42" ht="15">
      <c r="A40" s="7" t="s">
        <v>78</v>
      </c>
      <c r="B40" s="8" t="s">
        <v>13</v>
      </c>
      <c r="C40" s="18" t="s">
        <v>79</v>
      </c>
      <c r="D40" s="8" t="s">
        <v>15</v>
      </c>
      <c r="E40" s="8" t="s">
        <v>13</v>
      </c>
      <c r="F40" s="8" t="s">
        <v>13</v>
      </c>
      <c r="G40" s="8"/>
      <c r="H40" s="8"/>
      <c r="I40" s="8"/>
      <c r="J40" s="8"/>
      <c r="K40" s="8"/>
      <c r="L40" s="8"/>
      <c r="M40" s="9">
        <v>0</v>
      </c>
      <c r="N40" s="9">
        <f>N41+N42+N43+N44</f>
        <v>96731455.67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f>AF41+AF42+AF43+AF44</f>
        <v>45412556.78</v>
      </c>
      <c r="AG40" s="9">
        <v>0</v>
      </c>
      <c r="AH40" s="9">
        <v>0</v>
      </c>
      <c r="AI40" s="9">
        <v>12298804.39</v>
      </c>
      <c r="AJ40" s="9">
        <v>-12298804.39</v>
      </c>
      <c r="AK40" s="9">
        <f>N40-AF40</f>
        <v>51318898.89</v>
      </c>
      <c r="AL40" s="34">
        <f t="shared" si="3"/>
        <v>0.46947041647884674</v>
      </c>
      <c r="AM40" s="9">
        <v>0</v>
      </c>
      <c r="AN40" s="10">
        <v>0</v>
      </c>
      <c r="AO40" s="9">
        <v>0</v>
      </c>
      <c r="AP40" s="3"/>
    </row>
    <row r="41" spans="1:42" ht="15" outlineLevel="1">
      <c r="A41" s="14" t="s">
        <v>80</v>
      </c>
      <c r="B41" s="15" t="s">
        <v>13</v>
      </c>
      <c r="C41" s="15" t="s">
        <v>81</v>
      </c>
      <c r="D41" s="15" t="s">
        <v>15</v>
      </c>
      <c r="E41" s="15" t="s">
        <v>13</v>
      </c>
      <c r="F41" s="15" t="s">
        <v>13</v>
      </c>
      <c r="G41" s="15"/>
      <c r="H41" s="15"/>
      <c r="I41" s="15"/>
      <c r="J41" s="15"/>
      <c r="K41" s="15"/>
      <c r="L41" s="15"/>
      <c r="M41" s="16">
        <v>0</v>
      </c>
      <c r="N41" s="16">
        <v>3359694.83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1679847.9</v>
      </c>
      <c r="AG41" s="16">
        <v>0</v>
      </c>
      <c r="AH41" s="16">
        <v>0</v>
      </c>
      <c r="AI41" s="16">
        <v>839923.95</v>
      </c>
      <c r="AJ41" s="16">
        <v>-839923.95</v>
      </c>
      <c r="AK41" s="16">
        <f t="shared" si="2"/>
        <v>1679846.9300000002</v>
      </c>
      <c r="AL41" s="17">
        <f t="shared" si="3"/>
        <v>0.5000001443583493</v>
      </c>
      <c r="AM41" s="9">
        <v>0</v>
      </c>
      <c r="AN41" s="10">
        <v>0</v>
      </c>
      <c r="AO41" s="9">
        <v>0</v>
      </c>
      <c r="AP41" s="3"/>
    </row>
    <row r="42" spans="1:42" ht="15" outlineLevel="1">
      <c r="A42" s="14" t="s">
        <v>82</v>
      </c>
      <c r="B42" s="15" t="s">
        <v>13</v>
      </c>
      <c r="C42" s="15" t="s">
        <v>83</v>
      </c>
      <c r="D42" s="15" t="s">
        <v>15</v>
      </c>
      <c r="E42" s="15" t="s">
        <v>13</v>
      </c>
      <c r="F42" s="15" t="s">
        <v>13</v>
      </c>
      <c r="G42" s="15"/>
      <c r="H42" s="15"/>
      <c r="I42" s="15"/>
      <c r="J42" s="15"/>
      <c r="K42" s="15"/>
      <c r="L42" s="15"/>
      <c r="M42" s="16">
        <v>0</v>
      </c>
      <c r="N42" s="16">
        <v>8501750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3554848.95</v>
      </c>
      <c r="AG42" s="16">
        <v>0</v>
      </c>
      <c r="AH42" s="16">
        <v>0</v>
      </c>
      <c r="AI42" s="16">
        <v>835000</v>
      </c>
      <c r="AJ42" s="16">
        <v>-835000</v>
      </c>
      <c r="AK42" s="16">
        <f t="shared" si="2"/>
        <v>4946901.05</v>
      </c>
      <c r="AL42" s="17">
        <f t="shared" si="3"/>
        <v>0.4181314376451908</v>
      </c>
      <c r="AM42" s="9">
        <v>0</v>
      </c>
      <c r="AN42" s="10">
        <v>0</v>
      </c>
      <c r="AO42" s="9">
        <v>0</v>
      </c>
      <c r="AP42" s="3"/>
    </row>
    <row r="43" spans="1:42" ht="15" outlineLevel="1">
      <c r="A43" s="14" t="s">
        <v>84</v>
      </c>
      <c r="B43" s="15" t="s">
        <v>13</v>
      </c>
      <c r="C43" s="15" t="s">
        <v>85</v>
      </c>
      <c r="D43" s="15" t="s">
        <v>15</v>
      </c>
      <c r="E43" s="15" t="s">
        <v>13</v>
      </c>
      <c r="F43" s="15" t="s">
        <v>13</v>
      </c>
      <c r="G43" s="15"/>
      <c r="H43" s="15"/>
      <c r="I43" s="15"/>
      <c r="J43" s="15"/>
      <c r="K43" s="15"/>
      <c r="L43" s="15"/>
      <c r="M43" s="16">
        <v>0</v>
      </c>
      <c r="N43" s="16">
        <v>84320010.84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39983420.51</v>
      </c>
      <c r="AG43" s="16">
        <v>0</v>
      </c>
      <c r="AH43" s="16">
        <v>0</v>
      </c>
      <c r="AI43" s="16">
        <v>10542763.98</v>
      </c>
      <c r="AJ43" s="16">
        <v>-10542763.98</v>
      </c>
      <c r="AK43" s="16">
        <f t="shared" si="2"/>
        <v>44336590.330000006</v>
      </c>
      <c r="AL43" s="17">
        <f t="shared" si="3"/>
        <v>0.4741866149171856</v>
      </c>
      <c r="AM43" s="9">
        <v>0</v>
      </c>
      <c r="AN43" s="10">
        <v>0</v>
      </c>
      <c r="AO43" s="9">
        <v>0</v>
      </c>
      <c r="AP43" s="3"/>
    </row>
    <row r="44" spans="1:42" ht="25.5" outlineLevel="1">
      <c r="A44" s="14" t="s">
        <v>86</v>
      </c>
      <c r="B44" s="15" t="s">
        <v>13</v>
      </c>
      <c r="C44" s="15" t="s">
        <v>87</v>
      </c>
      <c r="D44" s="15" t="s">
        <v>15</v>
      </c>
      <c r="E44" s="15" t="s">
        <v>13</v>
      </c>
      <c r="F44" s="15" t="s">
        <v>13</v>
      </c>
      <c r="G44" s="15"/>
      <c r="H44" s="15"/>
      <c r="I44" s="15"/>
      <c r="J44" s="15"/>
      <c r="K44" s="15"/>
      <c r="L44" s="15"/>
      <c r="M44" s="16">
        <v>0</v>
      </c>
      <c r="N44" s="16">
        <v>550000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194439.42</v>
      </c>
      <c r="AG44" s="16">
        <v>0</v>
      </c>
      <c r="AH44" s="16">
        <v>0</v>
      </c>
      <c r="AI44" s="16">
        <v>81116.46</v>
      </c>
      <c r="AJ44" s="16">
        <v>-81116.46</v>
      </c>
      <c r="AK44" s="16">
        <f t="shared" si="2"/>
        <v>355560.57999999996</v>
      </c>
      <c r="AL44" s="17">
        <f t="shared" si="3"/>
        <v>0.35352621818181823</v>
      </c>
      <c r="AM44" s="9">
        <v>0</v>
      </c>
      <c r="AN44" s="10">
        <v>0</v>
      </c>
      <c r="AO44" s="9">
        <v>0</v>
      </c>
      <c r="AP44" s="3"/>
    </row>
    <row r="45" spans="1:42" ht="15">
      <c r="A45" s="7" t="s">
        <v>88</v>
      </c>
      <c r="B45" s="8" t="s">
        <v>13</v>
      </c>
      <c r="C45" s="18" t="s">
        <v>89</v>
      </c>
      <c r="D45" s="8" t="s">
        <v>15</v>
      </c>
      <c r="E45" s="8" t="s">
        <v>13</v>
      </c>
      <c r="F45" s="8" t="s">
        <v>13</v>
      </c>
      <c r="G45" s="8"/>
      <c r="H45" s="8"/>
      <c r="I45" s="8"/>
      <c r="J45" s="8"/>
      <c r="K45" s="8"/>
      <c r="L45" s="8"/>
      <c r="M45" s="9">
        <v>0</v>
      </c>
      <c r="N45" s="9">
        <f>N46+N47+N48</f>
        <v>89495364.43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f>AF46+AF47+AF48</f>
        <v>39474367.53</v>
      </c>
      <c r="AG45" s="9">
        <v>0</v>
      </c>
      <c r="AH45" s="9">
        <v>0</v>
      </c>
      <c r="AI45" s="9">
        <v>15892199.8</v>
      </c>
      <c r="AJ45" s="9">
        <v>-15892199.8</v>
      </c>
      <c r="AK45" s="9">
        <f>N45-AF45</f>
        <v>50020996.900000006</v>
      </c>
      <c r="AL45" s="34">
        <f t="shared" si="3"/>
        <v>0.44107723099865587</v>
      </c>
      <c r="AM45" s="9">
        <v>0</v>
      </c>
      <c r="AN45" s="10">
        <v>0</v>
      </c>
      <c r="AO45" s="9">
        <v>0</v>
      </c>
      <c r="AP45" s="3"/>
    </row>
    <row r="46" spans="1:42" ht="15" outlineLevel="1">
      <c r="A46" s="14" t="s">
        <v>90</v>
      </c>
      <c r="B46" s="15" t="s">
        <v>13</v>
      </c>
      <c r="C46" s="15" t="s">
        <v>91</v>
      </c>
      <c r="D46" s="15" t="s">
        <v>15</v>
      </c>
      <c r="E46" s="15" t="s">
        <v>13</v>
      </c>
      <c r="F46" s="15" t="s">
        <v>13</v>
      </c>
      <c r="G46" s="15"/>
      <c r="H46" s="15"/>
      <c r="I46" s="15"/>
      <c r="J46" s="15"/>
      <c r="K46" s="15"/>
      <c r="L46" s="15"/>
      <c r="M46" s="16">
        <v>0</v>
      </c>
      <c r="N46" s="16">
        <v>77166287.28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34659994.46</v>
      </c>
      <c r="AG46" s="16">
        <v>0</v>
      </c>
      <c r="AH46" s="16">
        <v>0</v>
      </c>
      <c r="AI46" s="16">
        <v>15311885.82</v>
      </c>
      <c r="AJ46" s="16">
        <v>-15311885.82</v>
      </c>
      <c r="AK46" s="16">
        <f t="shared" si="2"/>
        <v>42506292.82</v>
      </c>
      <c r="AL46" s="17">
        <f t="shared" si="3"/>
        <v>0.4491598038692111</v>
      </c>
      <c r="AM46" s="9">
        <v>0</v>
      </c>
      <c r="AN46" s="10">
        <v>0</v>
      </c>
      <c r="AO46" s="9">
        <v>0</v>
      </c>
      <c r="AP46" s="3"/>
    </row>
    <row r="47" spans="1:42" ht="15" outlineLevel="1">
      <c r="A47" s="14" t="s">
        <v>92</v>
      </c>
      <c r="B47" s="15" t="s">
        <v>13</v>
      </c>
      <c r="C47" s="15" t="s">
        <v>93</v>
      </c>
      <c r="D47" s="15" t="s">
        <v>15</v>
      </c>
      <c r="E47" s="15" t="s">
        <v>13</v>
      </c>
      <c r="F47" s="15" t="s">
        <v>13</v>
      </c>
      <c r="G47" s="15"/>
      <c r="H47" s="15"/>
      <c r="I47" s="15"/>
      <c r="J47" s="15"/>
      <c r="K47" s="15"/>
      <c r="L47" s="15"/>
      <c r="M47" s="16">
        <v>0</v>
      </c>
      <c r="N47" s="16">
        <v>8564198.97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3440857.71</v>
      </c>
      <c r="AG47" s="16">
        <v>0</v>
      </c>
      <c r="AH47" s="16">
        <v>0</v>
      </c>
      <c r="AI47" s="16">
        <v>3300</v>
      </c>
      <c r="AJ47" s="16">
        <v>-3300</v>
      </c>
      <c r="AK47" s="16">
        <f t="shared" si="2"/>
        <v>5123341.260000001</v>
      </c>
      <c r="AL47" s="17">
        <f t="shared" si="3"/>
        <v>0.4017722757321692</v>
      </c>
      <c r="AM47" s="9">
        <v>0</v>
      </c>
      <c r="AN47" s="10">
        <v>0</v>
      </c>
      <c r="AO47" s="9">
        <v>0</v>
      </c>
      <c r="AP47" s="3"/>
    </row>
    <row r="48" spans="1:42" ht="25.5" outlineLevel="1">
      <c r="A48" s="14" t="s">
        <v>94</v>
      </c>
      <c r="B48" s="15" t="s">
        <v>13</v>
      </c>
      <c r="C48" s="15" t="s">
        <v>95</v>
      </c>
      <c r="D48" s="15" t="s">
        <v>15</v>
      </c>
      <c r="E48" s="15" t="s">
        <v>13</v>
      </c>
      <c r="F48" s="15" t="s">
        <v>13</v>
      </c>
      <c r="G48" s="15"/>
      <c r="H48" s="15"/>
      <c r="I48" s="15"/>
      <c r="J48" s="15"/>
      <c r="K48" s="15"/>
      <c r="L48" s="15"/>
      <c r="M48" s="16">
        <v>0</v>
      </c>
      <c r="N48" s="16">
        <v>3764878.18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1373515.36</v>
      </c>
      <c r="AG48" s="16">
        <v>0</v>
      </c>
      <c r="AH48" s="16">
        <v>0</v>
      </c>
      <c r="AI48" s="16">
        <v>577013.98</v>
      </c>
      <c r="AJ48" s="16">
        <v>-577013.98</v>
      </c>
      <c r="AK48" s="16">
        <f t="shared" si="2"/>
        <v>2391362.8200000003</v>
      </c>
      <c r="AL48" s="17">
        <f t="shared" si="3"/>
        <v>0.3648233207906875</v>
      </c>
      <c r="AM48" s="9">
        <v>0</v>
      </c>
      <c r="AN48" s="10">
        <v>0</v>
      </c>
      <c r="AO48" s="9">
        <v>0</v>
      </c>
      <c r="AP48" s="3"/>
    </row>
    <row r="49" spans="1:42" ht="25.5">
      <c r="A49" s="7" t="s">
        <v>96</v>
      </c>
      <c r="B49" s="8" t="s">
        <v>13</v>
      </c>
      <c r="C49" s="18" t="s">
        <v>97</v>
      </c>
      <c r="D49" s="8" t="s">
        <v>15</v>
      </c>
      <c r="E49" s="8" t="s">
        <v>13</v>
      </c>
      <c r="F49" s="8" t="s">
        <v>13</v>
      </c>
      <c r="G49" s="8"/>
      <c r="H49" s="8"/>
      <c r="I49" s="8"/>
      <c r="J49" s="8"/>
      <c r="K49" s="8"/>
      <c r="L49" s="8"/>
      <c r="M49" s="9">
        <v>0</v>
      </c>
      <c r="N49" s="9">
        <f>N50</f>
        <v>3406178.26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f>AF50</f>
        <v>1563303</v>
      </c>
      <c r="AG49" s="9">
        <v>0</v>
      </c>
      <c r="AH49" s="9">
        <v>0</v>
      </c>
      <c r="AI49" s="9">
        <v>672088</v>
      </c>
      <c r="AJ49" s="9">
        <v>-672088</v>
      </c>
      <c r="AK49" s="9">
        <f>N49-AF49</f>
        <v>1842875.2599999998</v>
      </c>
      <c r="AL49" s="34">
        <f t="shared" si="3"/>
        <v>0.45896100575781384</v>
      </c>
      <c r="AM49" s="9">
        <v>0</v>
      </c>
      <c r="AN49" s="10">
        <v>0</v>
      </c>
      <c r="AO49" s="9">
        <v>0</v>
      </c>
      <c r="AP49" s="3"/>
    </row>
    <row r="50" spans="1:42" ht="15" outlineLevel="1">
      <c r="A50" s="14" t="s">
        <v>98</v>
      </c>
      <c r="B50" s="15" t="s">
        <v>13</v>
      </c>
      <c r="C50" s="15" t="s">
        <v>99</v>
      </c>
      <c r="D50" s="15" t="s">
        <v>15</v>
      </c>
      <c r="E50" s="15" t="s">
        <v>13</v>
      </c>
      <c r="F50" s="15" t="s">
        <v>13</v>
      </c>
      <c r="G50" s="15"/>
      <c r="H50" s="15"/>
      <c r="I50" s="15"/>
      <c r="J50" s="15"/>
      <c r="K50" s="15"/>
      <c r="L50" s="15"/>
      <c r="M50" s="16">
        <v>0</v>
      </c>
      <c r="N50" s="16">
        <v>3406178.26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1563303</v>
      </c>
      <c r="AG50" s="16">
        <v>0</v>
      </c>
      <c r="AH50" s="16">
        <v>0</v>
      </c>
      <c r="AI50" s="16">
        <v>672088</v>
      </c>
      <c r="AJ50" s="16">
        <v>-672088</v>
      </c>
      <c r="AK50" s="16">
        <f t="shared" si="2"/>
        <v>1842875.2599999998</v>
      </c>
      <c r="AL50" s="17">
        <f t="shared" si="3"/>
        <v>0.45896100575781384</v>
      </c>
      <c r="AM50" s="9">
        <v>0</v>
      </c>
      <c r="AN50" s="10">
        <v>0</v>
      </c>
      <c r="AO50" s="9">
        <v>0</v>
      </c>
      <c r="AP50" s="3"/>
    </row>
    <row r="51" spans="1:42" ht="38.25">
      <c r="A51" s="7" t="s">
        <v>100</v>
      </c>
      <c r="B51" s="8" t="s">
        <v>13</v>
      </c>
      <c r="C51" s="18" t="s">
        <v>101</v>
      </c>
      <c r="D51" s="8" t="s">
        <v>15</v>
      </c>
      <c r="E51" s="8" t="s">
        <v>13</v>
      </c>
      <c r="F51" s="8" t="s">
        <v>13</v>
      </c>
      <c r="G51" s="8"/>
      <c r="H51" s="8"/>
      <c r="I51" s="8"/>
      <c r="J51" s="8"/>
      <c r="K51" s="8"/>
      <c r="L51" s="8"/>
      <c r="M51" s="9">
        <v>0</v>
      </c>
      <c r="N51" s="9">
        <f>N52</f>
        <v>1672414.36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f>AF52</f>
        <v>757894.53</v>
      </c>
      <c r="AG51" s="9">
        <v>0</v>
      </c>
      <c r="AH51" s="9">
        <v>0</v>
      </c>
      <c r="AI51" s="9">
        <v>492259.04</v>
      </c>
      <c r="AJ51" s="9">
        <v>-492259.04</v>
      </c>
      <c r="AK51" s="9">
        <f>N51-AF51</f>
        <v>914519.8300000001</v>
      </c>
      <c r="AL51" s="34">
        <f t="shared" si="3"/>
        <v>0.45317389525404456</v>
      </c>
      <c r="AM51" s="9">
        <v>0</v>
      </c>
      <c r="AN51" s="10">
        <v>0</v>
      </c>
      <c r="AO51" s="9">
        <v>0</v>
      </c>
      <c r="AP51" s="3"/>
    </row>
    <row r="52" spans="1:42" ht="25.5" outlineLevel="1">
      <c r="A52" s="14" t="s">
        <v>102</v>
      </c>
      <c r="B52" s="15" t="s">
        <v>13</v>
      </c>
      <c r="C52" s="15" t="s">
        <v>103</v>
      </c>
      <c r="D52" s="15" t="s">
        <v>15</v>
      </c>
      <c r="E52" s="15" t="s">
        <v>13</v>
      </c>
      <c r="F52" s="15" t="s">
        <v>13</v>
      </c>
      <c r="G52" s="15"/>
      <c r="H52" s="15"/>
      <c r="I52" s="15"/>
      <c r="J52" s="15"/>
      <c r="K52" s="15"/>
      <c r="L52" s="15"/>
      <c r="M52" s="16">
        <v>0</v>
      </c>
      <c r="N52" s="16">
        <v>1672414.36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757894.53</v>
      </c>
      <c r="AG52" s="16">
        <v>0</v>
      </c>
      <c r="AH52" s="16">
        <v>0</v>
      </c>
      <c r="AI52" s="16">
        <v>492259.04</v>
      </c>
      <c r="AJ52" s="16">
        <v>-492259.04</v>
      </c>
      <c r="AK52" s="16">
        <f t="shared" si="2"/>
        <v>914519.8300000001</v>
      </c>
      <c r="AL52" s="17">
        <f t="shared" si="3"/>
        <v>0.45317389525404456</v>
      </c>
      <c r="AM52" s="9">
        <v>0</v>
      </c>
      <c r="AN52" s="10">
        <v>0</v>
      </c>
      <c r="AO52" s="9">
        <v>0</v>
      </c>
      <c r="AP52" s="3"/>
    </row>
    <row r="53" spans="1:42" ht="12.75" customHeight="1">
      <c r="A53" s="29" t="s">
        <v>104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11">
        <v>0</v>
      </c>
      <c r="N53" s="36">
        <f>N8+N16+N19+N25+N30+N37+N40+N45+N49+N51</f>
        <v>1673123634.8400002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f>AF8+AF16+AF19+AF25+AF30+AF37+AF40+AF45+AF49+AF51</f>
        <v>738140665.6399997</v>
      </c>
      <c r="AG53" s="36">
        <v>0</v>
      </c>
      <c r="AH53" s="36">
        <v>0</v>
      </c>
      <c r="AI53" s="36">
        <v>259494090.73</v>
      </c>
      <c r="AJ53" s="36">
        <v>-259494090.73</v>
      </c>
      <c r="AK53" s="36">
        <f>AK8+AK16+AK19+AK25+AK30+AK37+AK45+AK49+AK40+AK51</f>
        <v>934982969.2000002</v>
      </c>
      <c r="AL53" s="35">
        <f t="shared" si="3"/>
        <v>0.44117520682241024</v>
      </c>
      <c r="AM53" s="11">
        <v>0</v>
      </c>
      <c r="AN53" s="12">
        <v>0</v>
      </c>
      <c r="AO53" s="11">
        <v>0</v>
      </c>
      <c r="AP53" s="3"/>
    </row>
    <row r="54" spans="1:42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 t="s">
        <v>7</v>
      </c>
      <c r="Z54" s="3"/>
      <c r="AA54" s="3"/>
      <c r="AB54" s="3"/>
      <c r="AC54" s="3"/>
      <c r="AD54" s="3"/>
      <c r="AE54" s="3" t="s">
        <v>7</v>
      </c>
      <c r="AF54" s="3"/>
      <c r="AG54" s="3"/>
      <c r="AH54" s="3"/>
      <c r="AI54" s="3" t="s">
        <v>7</v>
      </c>
      <c r="AJ54" s="3"/>
      <c r="AK54" s="3"/>
      <c r="AL54" s="3"/>
      <c r="AM54" s="3"/>
      <c r="AN54" s="3"/>
      <c r="AO54" s="3"/>
      <c r="AP54" s="3"/>
    </row>
    <row r="55" spans="1:42" ht="1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3"/>
    </row>
  </sheetData>
  <sheetProtection/>
  <mergeCells count="45">
    <mergeCell ref="AM6:AM7"/>
    <mergeCell ref="AN6:AN7"/>
    <mergeCell ref="AO6:AO7"/>
    <mergeCell ref="A53:L53"/>
    <mergeCell ref="A55:AE55"/>
    <mergeCell ref="AG6:AG7"/>
    <mergeCell ref="AH6:AH7"/>
    <mergeCell ref="AJ6:AJ7"/>
    <mergeCell ref="AK6:AK7"/>
    <mergeCell ref="AL6:AL7"/>
    <mergeCell ref="AA6:AA7"/>
    <mergeCell ref="AB6:AB7"/>
    <mergeCell ref="AC6:AC7"/>
    <mergeCell ref="AD6:AD7"/>
    <mergeCell ref="AF6:AF7"/>
    <mergeCell ref="U6:U7"/>
    <mergeCell ref="V6:V7"/>
    <mergeCell ref="W6:W7"/>
    <mergeCell ref="X6:X7"/>
    <mergeCell ref="Z6:Z7"/>
    <mergeCell ref="Q6:Q7"/>
    <mergeCell ref="R6:R7"/>
    <mergeCell ref="S6:S7"/>
    <mergeCell ref="T6:T7"/>
    <mergeCell ref="K6:K7"/>
    <mergeCell ref="L6:L7"/>
    <mergeCell ref="M6:M7"/>
    <mergeCell ref="N6:N7"/>
    <mergeCell ref="O6:O7"/>
    <mergeCell ref="A6:A7"/>
    <mergeCell ref="B6:B7"/>
    <mergeCell ref="C6:C7"/>
    <mergeCell ref="D6:D7"/>
    <mergeCell ref="E6:E7"/>
    <mergeCell ref="P6:P7"/>
    <mergeCell ref="A1:N1"/>
    <mergeCell ref="A2:N2"/>
    <mergeCell ref="A3:AM3"/>
    <mergeCell ref="A4:AM4"/>
    <mergeCell ref="A5:AO5"/>
    <mergeCell ref="F6:F7"/>
    <mergeCell ref="G6:G7"/>
    <mergeCell ref="H6:H7"/>
    <mergeCell ref="I6:I7"/>
    <mergeCell ref="J6:J7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Прокопьева Людмила Ивановна</dc:creator>
  <cp:keywords/>
  <dc:description/>
  <cp:lastModifiedBy>Прокопьева Людмила Ивановна</cp:lastModifiedBy>
  <dcterms:created xsi:type="dcterms:W3CDTF">2021-04-19T01:19:44Z</dcterms:created>
  <dcterms:modified xsi:type="dcterms:W3CDTF">2021-07-16T07:05:25Z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Программы ( от 21.04.2014 08_44_42)(62).xlsx</vt:lpwstr>
  </property>
  <property fmtid="{D5CDD505-2E9C-101B-9397-08002B2CF9AE}" pid="3" name="Название отчета">
    <vt:lpwstr>Программы ( от 21.04.2014 08_44_42)(62).xlsx</vt:lpwstr>
  </property>
  <property fmtid="{D5CDD505-2E9C-101B-9397-08002B2CF9AE}" pid="4" name="Версия клиента">
    <vt:lpwstr>20.2.22.2180 (.NET 4.7.2)</vt:lpwstr>
  </property>
  <property fmtid="{D5CDD505-2E9C-101B-9397-08002B2CF9AE}" pid="5" name="Версия базы">
    <vt:lpwstr>20.2.2923.173493869</vt:lpwstr>
  </property>
  <property fmtid="{D5CDD505-2E9C-101B-9397-08002B2CF9AE}" pid="6" name="Тип сервера">
    <vt:lpwstr>MSSQL</vt:lpwstr>
  </property>
  <property fmtid="{D5CDD505-2E9C-101B-9397-08002B2CF9AE}" pid="7" name="Сервер">
    <vt:lpwstr>GIS_GKH</vt:lpwstr>
  </property>
  <property fmtid="{D5CDD505-2E9C-101B-9397-08002B2CF9AE}" pid="8" name="База">
    <vt:lpwstr>BKS_2021</vt:lpwstr>
  </property>
  <property fmtid="{D5CDD505-2E9C-101B-9397-08002B2CF9AE}" pid="9" name="Пользователь">
    <vt:lpwstr>людмила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