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6535" windowHeight="10935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<sst xmlns="http://schemas.openxmlformats.org/spreadsheetml/2006/main" count="318" uniqueCount="107">
  <si>
    <t>Финансовое управление администрации Арсеньевского городского округа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</si>
  <si>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</si>
  <si>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</si>
  <si>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</si>
  <si>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</si>
  <si>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</si>
  <si>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</si>
  <si>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/>
  </si>
  <si>
    <t>ДопКласс</t>
  </si>
  <si>
    <t>Уточненная роспись/план</t>
  </si>
  <si>
    <t>Остаток росписи/плана</t>
  </si>
  <si>
    <t>Исполнение росписи/плана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</si>
  <si>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</si>
  <si>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</si>
  <si>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</si>
  <si>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</si>
  <si>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</si>
  <si>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</si>
  <si>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</si>
  <si>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</si>
  <si>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</si>
  <si>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</si>
  <si>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</si>
  <si>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</si>
  <si>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</si>
  <si>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</si>
  <si>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</si>
  <si>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</si>
  <si>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</si>
  <si>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</si>
  <si>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</si>
  <si>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</si>
  <si>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Гражданская оборона</t>
  </si>
  <si>
    <t>0309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</si>
  <si>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</si>
  <si>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</si>
  <si>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</si>
  <si>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</si>
  <si>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</si>
  <si>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</si>
  <si>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Водное хозяйство</t>
  </si>
  <si>
    <t>0406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</si>
  <si>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</si>
  <si>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</si>
  <si>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</si>
  <si>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</si>
  <si>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</si>
  <si>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</si>
  <si>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</si>
  <si>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</si>
  <si>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</si>
  <si>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</si>
  <si>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</si>
  <si>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</si>
  <si>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</si>
  <si>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</si>
  <si>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</si>
  <si>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</si>
  <si>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</si>
  <si>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</si>
  <si>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</si>
  <si>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</si>
  <si>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</si>
  <si>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</si>
  <si>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</si>
  <si>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</si>
  <si>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</si>
  <si>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</si>
  <si>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</si>
  <si>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</si>
  <si>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</si>
  <si>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</si>
  <si>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</si>
  <si>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</si>
  <si>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</si>
  <si>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</si>
  <si>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</si>
  <si>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</si>
  <si>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</si>
  <si>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</si>
  <si>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</si>
  <si>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</si>
  <si>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</si>
  <si>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</si>
  <si>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</si>
  <si>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</si>
  <si>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</si>
  <si>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</si>
  <si>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</si>
  <si>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</si>
  <si>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</si>
  <si>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</si>
  <si>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</si>
  <si>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</si>
  <si>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  Другие вопросы в области физической культуры и спорта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</si>
  <si>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</si>
  <si>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</si>
  <si>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</si>
  <si>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</si>
  <si>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</si>
  <si>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</si>
  <si>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</si>
  <si>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</si>
  <si>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</si>
  <si>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</si>
  <si>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Исполнено</t>
  </si>
  <si>
    <t>Информация о структуре расходов бюджета городского округа на 01.10.2021г.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</si>
</sst>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7" fillId="20" borderId="0">
      <alignment/>
      <protection/>
    </xf>
    <xf numFmtId="0" fontId="28" fillId="0" borderId="1">
      <alignment horizontal="center" vertical="center" wrapText="1"/>
      <protection/>
    </xf>
    <xf numFmtId="1" fontId="28" fillId="0" borderId="1">
      <alignment horizontal="left" vertical="top" wrapText="1" indent="2"/>
      <protection/>
    </xf>
    <xf numFmtId="0" fontId="28" fillId="0" borderId="0">
      <alignment/>
      <protection/>
    </xf>
    <xf numFmtId="1" fontId="28" fillId="0" borderId="1">
      <alignment horizontal="center" vertical="top" shrinkToFit="1"/>
      <protection/>
    </xf>
    <xf numFmtId="0" fontId="29" fillId="0" borderId="1">
      <alignment horizontal="left"/>
      <protection/>
    </xf>
    <xf numFmtId="4" fontId="28" fillId="0" borderId="1">
      <alignment horizontal="right" vertical="top" shrinkToFit="1"/>
      <protection/>
    </xf>
    <xf numFmtId="4" fontId="29" fillId="21" borderId="1">
      <alignment horizontal="right" vertical="top" shrinkToFit="1"/>
      <protection/>
    </xf>
    <xf numFmtId="0" fontId="28" fillId="0" borderId="0">
      <alignment wrapText="1"/>
      <protection/>
    </xf>
    <xf numFmtId="0" fontId="28" fillId="0" borderId="0">
      <alignment horizontal="left" wrapText="1"/>
      <protection/>
    </xf>
    <xf numFmtId="10" fontId="28" fillId="0" borderId="1">
      <alignment horizontal="right" vertical="top" shrinkToFit="1"/>
      <protection/>
    </xf>
    <xf numFmtId="10" fontId="29" fillId="21" borderId="1">
      <alignment horizontal="right" vertical="top" shrinkToFit="1"/>
      <protection/>
    </xf>
    <xf numFmtId="0" fontId="30" fillId="0" borderId="0">
      <alignment horizontal="center" wrapText="1"/>
      <protection/>
    </xf>
    <xf numFmtId="0" fontId="30" fillId="0" borderId="0">
      <alignment horizontal="center"/>
      <protection/>
    </xf>
    <xf numFmtId="0" fontId="28" fillId="0" borderId="0">
      <alignment horizontal="right"/>
      <protection/>
    </xf>
    <xf numFmtId="0" fontId="28" fillId="0" borderId="0">
      <alignment vertical="top"/>
      <protection/>
    </xf>
    <xf numFmtId="0" fontId="29" fillId="0" borderId="1">
      <alignment vertical="top" wrapText="1"/>
      <protection/>
    </xf>
    <xf numFmtId="4" fontId="29" fillId="22" borderId="1">
      <alignment horizontal="right" vertical="top" shrinkToFit="1"/>
      <protection/>
    </xf>
    <xf numFmtId="10" fontId="29" fillId="22" borderId="1">
      <alignment horizontal="right" vertical="top" shrinkToFit="1"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6" applyNumberFormat="1" applyProtection="1">
      <alignment wrapText="1"/>
      <protection/>
    </xf>
    <xf numFmtId="0" fontId="28" fillId="0" borderId="0" xfId="41" applyNumberFormat="1" applyProtection="1">
      <alignment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1" applyNumberFormat="1" applyProtection="1">
      <alignment horizontal="center"/>
      <protection/>
    </xf>
    <xf numFmtId="0" fontId="28" fillId="0" borderId="1" xfId="39" applyNumberFormat="1" applyProtection="1">
      <alignment horizontal="center" vertical="center" wrapText="1"/>
      <protection/>
    </xf>
    <xf numFmtId="0" fontId="29" fillId="0" borderId="1" xfId="54" applyNumberFormat="1" applyProtection="1">
      <alignment vertical="top" wrapText="1"/>
      <protection/>
    </xf>
    <xf numFmtId="1" fontId="28" fillId="0" borderId="1" xfId="42" applyNumberFormat="1" applyProtection="1">
      <alignment horizontal="center" vertical="top" shrinkToFit="1"/>
      <protection/>
    </xf>
    <xf numFmtId="4" fontId="29" fillId="22" borderId="1" xfId="55" applyNumberFormat="1" applyProtection="1">
      <alignment horizontal="right" vertical="top" shrinkToFit="1"/>
      <protection/>
    </xf>
    <xf numFmtId="10" fontId="29" fillId="22" borderId="1" xfId="56" applyNumberFormat="1" applyProtection="1">
      <alignment horizontal="right" vertical="top" shrinkToFit="1"/>
      <protection/>
    </xf>
    <xf numFmtId="4" fontId="29" fillId="21" borderId="1" xfId="45" applyNumberFormat="1" applyProtection="1">
      <alignment horizontal="right" vertical="top" shrinkToFit="1"/>
      <protection/>
    </xf>
    <xf numFmtId="10" fontId="29" fillId="21" borderId="1" xfId="49" applyNumberFormat="1" applyProtection="1">
      <alignment horizontal="right" vertical="top" shrinkToFit="1"/>
      <protection/>
    </xf>
    <xf numFmtId="0" fontId="28" fillId="0" borderId="0" xfId="47" applyNumberFormat="1" applyProtection="1">
      <alignment horizontal="left" wrapText="1"/>
      <protection/>
    </xf>
    <xf numFmtId="0" fontId="46" fillId="0" borderId="1" xfId="54" applyNumberFormat="1" applyFont="1" applyProtection="1">
      <alignment vertical="top" wrapText="1"/>
      <protection/>
    </xf>
    <xf numFmtId="1" fontId="46" fillId="0" borderId="1" xfId="42" applyNumberFormat="1" applyFont="1" applyProtection="1">
      <alignment horizontal="center" vertical="top" shrinkToFit="1"/>
      <protection/>
    </xf>
    <xf numFmtId="4" fontId="46" fillId="22" borderId="1" xfId="55" applyNumberFormat="1" applyFont="1" applyProtection="1">
      <alignment horizontal="right" vertical="top" shrinkToFit="1"/>
      <protection/>
    </xf>
    <xf numFmtId="10" fontId="46" fillId="22" borderId="1" xfId="56" applyNumberFormat="1" applyFont="1" applyProtection="1">
      <alignment horizontal="right" vertical="top" shrinkToFit="1"/>
      <protection/>
    </xf>
    <xf numFmtId="1" fontId="47" fillId="0" borderId="1" xfId="42" applyNumberFormat="1" applyFont="1" applyProtection="1">
      <alignment horizontal="center" vertical="top" shrinkToFit="1"/>
      <protection/>
    </xf>
    <xf numFmtId="4" fontId="47" fillId="22" borderId="1" xfId="55" applyNumberFormat="1" applyFont="1" applyProtection="1">
      <alignment horizontal="right" vertical="top" shrinkToFit="1"/>
      <protection/>
    </xf>
    <xf numFmtId="10" fontId="47" fillId="22" borderId="1" xfId="56" applyNumberFormat="1" applyFont="1" applyProtection="1">
      <alignment horizontal="right" vertical="top" shrinkToFit="1"/>
      <protection/>
    </xf>
    <xf numFmtId="10" fontId="47" fillId="13" borderId="1" xfId="56" applyNumberFormat="1" applyFont="1" applyFill="1" applyProtection="1">
      <alignment horizontal="right" vertical="top" shrinkToFit="1"/>
      <protection/>
    </xf>
    <xf numFmtId="4" fontId="29" fillId="13" borderId="1" xfId="45" applyNumberFormat="1" applyFill="1" applyProtection="1">
      <alignment horizontal="right" vertical="top" shrinkToFit="1"/>
      <protection/>
    </xf>
    <xf numFmtId="0" fontId="28" fillId="0" borderId="1" xfId="39" applyNumberFormat="1" applyProtection="1">
      <alignment horizontal="center" vertical="center" wrapText="1"/>
      <protection/>
    </xf>
    <xf numFmtId="0" fontId="28" fillId="0" borderId="1" xfId="39">
      <alignment horizontal="center" vertical="center" wrapText="1"/>
      <protection/>
    </xf>
    <xf numFmtId="0" fontId="29" fillId="0" borderId="1" xfId="43" applyNumberFormat="1" applyProtection="1">
      <alignment horizontal="left"/>
      <protection/>
    </xf>
    <xf numFmtId="0" fontId="29" fillId="0" borderId="1" xfId="43">
      <alignment horizontal="left"/>
      <protection/>
    </xf>
    <xf numFmtId="0" fontId="28" fillId="0" borderId="0" xfId="47" applyNumberFormat="1" applyProtection="1">
      <alignment horizontal="left" wrapText="1"/>
      <protection/>
    </xf>
    <xf numFmtId="0" fontId="28" fillId="0" borderId="0" xfId="47">
      <alignment horizontal="left" wrapText="1"/>
      <protection/>
    </xf>
    <xf numFmtId="0" fontId="28" fillId="0" borderId="0" xfId="46" applyNumberFormat="1" applyProtection="1">
      <alignment wrapText="1"/>
      <protection/>
    </xf>
    <xf numFmtId="0" fontId="28" fillId="0" borderId="0" xfId="46">
      <alignment wrapText="1"/>
      <protection/>
    </xf>
    <xf numFmtId="0" fontId="30" fillId="0" borderId="0" xfId="50" applyNumberFormat="1" applyProtection="1">
      <alignment horizontal="center" wrapText="1"/>
      <protection/>
    </xf>
    <xf numFmtId="0" fontId="30" fillId="0" borderId="0" xfId="50">
      <alignment horizontal="center" wrapText="1"/>
      <protection/>
    </xf>
    <xf numFmtId="0" fontId="30" fillId="0" borderId="0" xfId="51" applyNumberFormat="1" applyAlignment="1" applyProtection="1">
      <alignment horizontal="center" vertical="center"/>
      <protection/>
    </xf>
    <xf numFmtId="0" fontId="30" fillId="0" borderId="0" xfId="51" applyAlignment="1">
      <alignment horizontal="center" vertical="center"/>
      <protection/>
    </xf>
    <xf numFmtId="0" fontId="28" fillId="0" borderId="0" xfId="52" applyNumberFormat="1" applyProtection="1">
      <alignment horizontal="right"/>
      <protection/>
    </xf>
    <xf numFmtId="0" fontId="28" fillId="0" borderId="0" xfId="52">
      <alignment horizontal="right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5"/>
  <sheetViews>
    <sheetView showGridLines="0" tabSelected="1" zoomScaleSheetLayoutView="100" workbookViewId="0" topLeftCell="A1">
      <pane ySplit="7" topLeftCell="A39" activePane="bottomLeft" state="frozen"/>
      <selection pane="topLeft" activeCell="A1" sqref="A1"/>
      <selection pane="bottomLeft" activeCell="AK53" sqref="AK53"/>
    </sheetView>
  </sheetViews>
  <sheetFormatPr defaultColWidth="9.140625" defaultRowHeight="15" outlineLevelRow="1"/>
  <cols>
    <col min="1" max="1" width="39.7109375" style="1" customWidth="1"/>
    <col min="2" max="2" width="7.7109375" style="1" hidden="1" customWidth="1"/>
    <col min="3" max="3" width="7.28125" style="1" customWidth="1"/>
    <col min="4" max="4" width="0.13671875" style="1" hidden="1" customWidth="1"/>
    <col min="5" max="5" width="7.7109375" style="1" hidden="1" customWidth="1"/>
    <col min="6" max="6" width="9.140625" style="1" hidden="1" customWidth="1"/>
    <col min="7" max="7" width="21.7109375" style="1" hidden="1" customWidth="1"/>
    <col min="8" max="13" width="9.140625" style="1" hidden="1" customWidth="1"/>
    <col min="14" max="14" width="14.7109375" style="1" customWidth="1"/>
    <col min="15" max="31" width="9.140625" style="1" hidden="1" customWidth="1"/>
    <col min="32" max="32" width="12.8515625" style="1" customWidth="1"/>
    <col min="33" max="36" width="9.140625" style="1" hidden="1" customWidth="1"/>
    <col min="37" max="37" width="14.7109375" style="1" customWidth="1"/>
    <col min="38" max="38" width="12.00390625" style="1" customWidth="1"/>
    <col min="39" max="41" width="9.140625" style="1" hidden="1" customWidth="1"/>
    <col min="42" max="42" width="9.140625" style="1" customWidth="1"/>
    <col min="43" max="16384" width="9.140625" style="1" customWidth="1"/>
  </cols>
  <sheetData>
    <row r="1" spans="1:42" ht="1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36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7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4"/>
      <c r="AO3" s="5"/>
      <c r="AP3" s="3"/>
    </row>
    <row r="4" spans="1:42" ht="36.75" customHeight="1">
      <c r="A4" s="33" t="s">
        <v>106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5"/>
      <c r="AO4" s="5"/>
      <c r="AP4" s="3"/>
    </row>
    <row r="5" spans="1:42" ht="12.75" customHeight="1">
      <c r="A5" s="35" t="s">
        <v>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"/>
    </row>
    <row r="6" spans="1:42" ht="38.25" customHeight="1">
      <c r="A6" s="23" t="s">
        <v>2</v>
      </c>
      <c r="B6" s="23" t="s">
        <v>3</v>
      </c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7</v>
      </c>
      <c r="I6" s="23" t="s">
        <v>7</v>
      </c>
      <c r="J6" s="23" t="s">
        <v>7</v>
      </c>
      <c r="K6" s="23" t="s">
        <v>7</v>
      </c>
      <c r="L6" s="23" t="s">
        <v>7</v>
      </c>
      <c r="M6" s="23" t="s">
        <v>7</v>
      </c>
      <c r="N6" s="23" t="s">
        <v>9</v>
      </c>
      <c r="O6" s="23" t="s">
        <v>7</v>
      </c>
      <c r="P6" s="23" t="s">
        <v>7</v>
      </c>
      <c r="Q6" s="23" t="s">
        <v>7</v>
      </c>
      <c r="R6" s="23" t="s">
        <v>7</v>
      </c>
      <c r="S6" s="23" t="s">
        <v>7</v>
      </c>
      <c r="T6" s="23" t="s">
        <v>7</v>
      </c>
      <c r="U6" s="23" t="s">
        <v>7</v>
      </c>
      <c r="V6" s="23" t="s">
        <v>7</v>
      </c>
      <c r="W6" s="23" t="s">
        <v>7</v>
      </c>
      <c r="X6" s="23" t="s">
        <v>7</v>
      </c>
      <c r="Y6" s="6" t="s">
        <v>7</v>
      </c>
      <c r="Z6" s="23" t="s">
        <v>7</v>
      </c>
      <c r="AA6" s="23" t="s">
        <v>7</v>
      </c>
      <c r="AB6" s="23" t="s">
        <v>7</v>
      </c>
      <c r="AC6" s="23" t="s">
        <v>7</v>
      </c>
      <c r="AD6" s="23" t="s">
        <v>7</v>
      </c>
      <c r="AE6" s="6" t="s">
        <v>7</v>
      </c>
      <c r="AF6" s="23" t="s">
        <v>105</v>
      </c>
      <c r="AG6" s="23" t="s">
        <v>7</v>
      </c>
      <c r="AH6" s="23" t="s">
        <v>7</v>
      </c>
      <c r="AI6" s="6" t="s">
        <v>7</v>
      </c>
      <c r="AJ6" s="23" t="s">
        <v>7</v>
      </c>
      <c r="AK6" s="23" t="s">
        <v>10</v>
      </c>
      <c r="AL6" s="23" t="s">
        <v>11</v>
      </c>
      <c r="AM6" s="23" t="s">
        <v>7</v>
      </c>
      <c r="AN6" s="23" t="s">
        <v>7</v>
      </c>
      <c r="AO6" s="23" t="s">
        <v>7</v>
      </c>
      <c r="AP6" s="3"/>
    </row>
    <row r="7" spans="1:42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6"/>
      <c r="Z7" s="24"/>
      <c r="AA7" s="24"/>
      <c r="AB7" s="24"/>
      <c r="AC7" s="24"/>
      <c r="AD7" s="24"/>
      <c r="AE7" s="6"/>
      <c r="AF7" s="24"/>
      <c r="AG7" s="24"/>
      <c r="AH7" s="24"/>
      <c r="AI7" s="6"/>
      <c r="AJ7" s="24"/>
      <c r="AK7" s="24"/>
      <c r="AL7" s="24"/>
      <c r="AM7" s="24"/>
      <c r="AN7" s="24"/>
      <c r="AO7" s="24"/>
      <c r="AP7" s="3"/>
    </row>
    <row r="8" spans="1:42" ht="15">
      <c r="A8" s="7" t="s">
        <v>12</v>
      </c>
      <c r="B8" s="8" t="s">
        <v>13</v>
      </c>
      <c r="C8" s="18" t="s">
        <v>14</v>
      </c>
      <c r="D8" s="8" t="s">
        <v>15</v>
      </c>
      <c r="E8" s="8" t="s">
        <v>13</v>
      </c>
      <c r="F8" s="8" t="s">
        <v>13</v>
      </c>
      <c r="G8" s="8"/>
      <c r="H8" s="8"/>
      <c r="I8" s="8"/>
      <c r="J8" s="8"/>
      <c r="K8" s="8"/>
      <c r="L8" s="8"/>
      <c r="M8" s="9">
        <v>0</v>
      </c>
      <c r="N8" s="9">
        <f>N9+N10+N11+N12+N13+N14+N15</f>
        <v>223473878.9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f>AF9+AF10+AF11+AF12+AF13+AF14+AF15</f>
        <v>146866345.48</v>
      </c>
      <c r="AG8" s="9">
        <v>0</v>
      </c>
      <c r="AH8" s="9">
        <v>0</v>
      </c>
      <c r="AI8" s="9">
        <v>38659027.95</v>
      </c>
      <c r="AJ8" s="9">
        <v>-38659027.95</v>
      </c>
      <c r="AK8" s="19">
        <f>N8-AF8</f>
        <v>76607533.42000002</v>
      </c>
      <c r="AL8" s="10">
        <f>AF8/N8*100/100</f>
        <v>0.6571969225348242</v>
      </c>
      <c r="AM8" s="9">
        <v>0</v>
      </c>
      <c r="AN8" s="10">
        <v>0</v>
      </c>
      <c r="AO8" s="9">
        <v>0</v>
      </c>
      <c r="AP8" s="3"/>
    </row>
    <row r="9" spans="1:42" ht="38.25" outlineLevel="1">
      <c r="A9" s="14" t="s">
        <v>16</v>
      </c>
      <c r="B9" s="15" t="s">
        <v>13</v>
      </c>
      <c r="C9" s="15" t="s">
        <v>17</v>
      </c>
      <c r="D9" s="15" t="s">
        <v>15</v>
      </c>
      <c r="E9" s="15" t="s">
        <v>13</v>
      </c>
      <c r="F9" s="15" t="s">
        <v>13</v>
      </c>
      <c r="G9" s="15"/>
      <c r="H9" s="15"/>
      <c r="I9" s="15"/>
      <c r="J9" s="15"/>
      <c r="K9" s="15"/>
      <c r="L9" s="15"/>
      <c r="M9" s="16">
        <v>0</v>
      </c>
      <c r="N9" s="16">
        <v>2665381.64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1663005.05</v>
      </c>
      <c r="AG9" s="16">
        <v>0</v>
      </c>
      <c r="AH9" s="16">
        <v>0</v>
      </c>
      <c r="AI9" s="16">
        <v>419322.84</v>
      </c>
      <c r="AJ9" s="16">
        <v>-419322.84</v>
      </c>
      <c r="AK9" s="16">
        <f>N9-AF9</f>
        <v>1002376.5900000001</v>
      </c>
      <c r="AL9" s="10">
        <f aca="true" t="shared" si="0" ref="AL9:AL19">AF9/N9*100/100</f>
        <v>0.6239275550798796</v>
      </c>
      <c r="AM9" s="9">
        <v>0</v>
      </c>
      <c r="AN9" s="10">
        <v>0</v>
      </c>
      <c r="AO9" s="9">
        <v>0</v>
      </c>
      <c r="AP9" s="3"/>
    </row>
    <row r="10" spans="1:42" ht="63.75" outlineLevel="1">
      <c r="A10" s="14" t="s">
        <v>18</v>
      </c>
      <c r="B10" s="15" t="s">
        <v>13</v>
      </c>
      <c r="C10" s="15" t="s">
        <v>19</v>
      </c>
      <c r="D10" s="15" t="s">
        <v>15</v>
      </c>
      <c r="E10" s="15" t="s">
        <v>13</v>
      </c>
      <c r="F10" s="15" t="s">
        <v>13</v>
      </c>
      <c r="G10" s="15"/>
      <c r="H10" s="15"/>
      <c r="I10" s="15"/>
      <c r="J10" s="15"/>
      <c r="K10" s="15"/>
      <c r="L10" s="15"/>
      <c r="M10" s="16">
        <v>0</v>
      </c>
      <c r="N10" s="16">
        <v>9432800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7104510.02</v>
      </c>
      <c r="AG10" s="16">
        <v>0</v>
      </c>
      <c r="AH10" s="16">
        <v>0</v>
      </c>
      <c r="AI10" s="16">
        <v>2149884.58</v>
      </c>
      <c r="AJ10" s="16">
        <v>-2149884.58</v>
      </c>
      <c r="AK10" s="16">
        <f aca="true" t="shared" si="1" ref="AK10:AK18">N10-AF10</f>
        <v>2328289.9800000004</v>
      </c>
      <c r="AL10" s="10">
        <f t="shared" si="0"/>
        <v>0.7531708527690611</v>
      </c>
      <c r="AM10" s="9">
        <v>0</v>
      </c>
      <c r="AN10" s="10">
        <v>0</v>
      </c>
      <c r="AO10" s="9">
        <v>0</v>
      </c>
      <c r="AP10" s="3"/>
    </row>
    <row r="11" spans="1:42" ht="63.75" outlineLevel="1">
      <c r="A11" s="14" t="s">
        <v>20</v>
      </c>
      <c r="B11" s="15" t="s">
        <v>13</v>
      </c>
      <c r="C11" s="15" t="s">
        <v>21</v>
      </c>
      <c r="D11" s="15" t="s">
        <v>15</v>
      </c>
      <c r="E11" s="15" t="s">
        <v>13</v>
      </c>
      <c r="F11" s="15" t="s">
        <v>13</v>
      </c>
      <c r="G11" s="15"/>
      <c r="H11" s="15"/>
      <c r="I11" s="15"/>
      <c r="J11" s="15"/>
      <c r="K11" s="15"/>
      <c r="L11" s="15"/>
      <c r="M11" s="16">
        <v>0</v>
      </c>
      <c r="N11" s="16">
        <v>16613749.76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11404757.5</v>
      </c>
      <c r="AG11" s="16">
        <v>0</v>
      </c>
      <c r="AH11" s="16">
        <v>0</v>
      </c>
      <c r="AI11" s="16">
        <v>2825835.18</v>
      </c>
      <c r="AJ11" s="16">
        <v>-2825835.18</v>
      </c>
      <c r="AK11" s="16">
        <f t="shared" si="1"/>
        <v>5208992.26</v>
      </c>
      <c r="AL11" s="10">
        <f t="shared" si="0"/>
        <v>0.6864649862163327</v>
      </c>
      <c r="AM11" s="9">
        <v>0</v>
      </c>
      <c r="AN11" s="10">
        <v>0</v>
      </c>
      <c r="AO11" s="9">
        <v>0</v>
      </c>
      <c r="AP11" s="3"/>
    </row>
    <row r="12" spans="1:42" ht="15" outlineLevel="1">
      <c r="A12" s="14" t="s">
        <v>22</v>
      </c>
      <c r="B12" s="15" t="s">
        <v>13</v>
      </c>
      <c r="C12" s="15" t="s">
        <v>23</v>
      </c>
      <c r="D12" s="15" t="s">
        <v>15</v>
      </c>
      <c r="E12" s="15" t="s">
        <v>13</v>
      </c>
      <c r="F12" s="15" t="s">
        <v>13</v>
      </c>
      <c r="G12" s="15"/>
      <c r="H12" s="15"/>
      <c r="I12" s="15"/>
      <c r="J12" s="15"/>
      <c r="K12" s="15"/>
      <c r="L12" s="15"/>
      <c r="M12" s="16">
        <v>0</v>
      </c>
      <c r="N12" s="16">
        <v>79575.52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77510.4</v>
      </c>
      <c r="AG12" s="16">
        <v>0</v>
      </c>
      <c r="AH12" s="16">
        <v>0</v>
      </c>
      <c r="AI12" s="16">
        <v>0</v>
      </c>
      <c r="AJ12" s="16">
        <v>0</v>
      </c>
      <c r="AK12" s="16">
        <f t="shared" si="1"/>
        <v>2065.12000000001</v>
      </c>
      <c r="AL12" s="10">
        <f t="shared" si="0"/>
        <v>0.9740483002812924</v>
      </c>
      <c r="AM12" s="9">
        <v>0</v>
      </c>
      <c r="AN12" s="10">
        <v>0</v>
      </c>
      <c r="AO12" s="9">
        <v>0</v>
      </c>
      <c r="AP12" s="3"/>
    </row>
    <row r="13" spans="1:42" ht="51" outlineLevel="1">
      <c r="A13" s="14" t="s">
        <v>24</v>
      </c>
      <c r="B13" s="15" t="s">
        <v>13</v>
      </c>
      <c r="C13" s="15" t="s">
        <v>25</v>
      </c>
      <c r="D13" s="15" t="s">
        <v>15</v>
      </c>
      <c r="E13" s="15" t="s">
        <v>13</v>
      </c>
      <c r="F13" s="15" t="s">
        <v>13</v>
      </c>
      <c r="G13" s="15"/>
      <c r="H13" s="15"/>
      <c r="I13" s="15"/>
      <c r="J13" s="15"/>
      <c r="K13" s="15"/>
      <c r="L13" s="15"/>
      <c r="M13" s="16">
        <v>0</v>
      </c>
      <c r="N13" s="16">
        <v>16970308.61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12447519.91</v>
      </c>
      <c r="AG13" s="16">
        <v>0</v>
      </c>
      <c r="AH13" s="16">
        <v>0</v>
      </c>
      <c r="AI13" s="16">
        <v>3407489.63</v>
      </c>
      <c r="AJ13" s="16">
        <v>-3407489.63</v>
      </c>
      <c r="AK13" s="16">
        <f t="shared" si="1"/>
        <v>4522788.699999999</v>
      </c>
      <c r="AL13" s="10">
        <f t="shared" si="0"/>
        <v>0.7334881289468784</v>
      </c>
      <c r="AM13" s="9">
        <v>0</v>
      </c>
      <c r="AN13" s="10">
        <v>0</v>
      </c>
      <c r="AO13" s="9">
        <v>0</v>
      </c>
      <c r="AP13" s="3"/>
    </row>
    <row r="14" spans="1:42" ht="15" outlineLevel="1">
      <c r="A14" s="14" t="s">
        <v>26</v>
      </c>
      <c r="B14" s="15" t="s">
        <v>13</v>
      </c>
      <c r="C14" s="15" t="s">
        <v>27</v>
      </c>
      <c r="D14" s="15" t="s">
        <v>15</v>
      </c>
      <c r="E14" s="15" t="s">
        <v>13</v>
      </c>
      <c r="F14" s="15" t="s">
        <v>13</v>
      </c>
      <c r="G14" s="15"/>
      <c r="H14" s="15"/>
      <c r="I14" s="15"/>
      <c r="J14" s="15"/>
      <c r="K14" s="15"/>
      <c r="L14" s="15"/>
      <c r="M14" s="16">
        <v>0</v>
      </c>
      <c r="N14" s="16">
        <v>410000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f t="shared" si="1"/>
        <v>410000</v>
      </c>
      <c r="AL14" s="10">
        <f t="shared" si="0"/>
        <v>0</v>
      </c>
      <c r="AM14" s="9">
        <v>0</v>
      </c>
      <c r="AN14" s="10">
        <v>0</v>
      </c>
      <c r="AO14" s="9">
        <v>0</v>
      </c>
      <c r="AP14" s="3"/>
    </row>
    <row r="15" spans="1:42" ht="15" outlineLevel="1">
      <c r="A15" s="14" t="s">
        <v>28</v>
      </c>
      <c r="B15" s="15" t="s">
        <v>13</v>
      </c>
      <c r="C15" s="15" t="s">
        <v>29</v>
      </c>
      <c r="D15" s="15" t="s">
        <v>15</v>
      </c>
      <c r="E15" s="15" t="s">
        <v>13</v>
      </c>
      <c r="F15" s="15" t="s">
        <v>13</v>
      </c>
      <c r="G15" s="15"/>
      <c r="H15" s="15"/>
      <c r="I15" s="15"/>
      <c r="J15" s="15"/>
      <c r="K15" s="15"/>
      <c r="L15" s="15"/>
      <c r="M15" s="16">
        <v>0</v>
      </c>
      <c r="N15" s="16">
        <v>177302063.37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114169042.6</v>
      </c>
      <c r="AG15" s="16">
        <v>0</v>
      </c>
      <c r="AH15" s="16">
        <v>0</v>
      </c>
      <c r="AI15" s="16">
        <v>29856495.72</v>
      </c>
      <c r="AJ15" s="16">
        <v>-29856495.72</v>
      </c>
      <c r="AK15" s="16">
        <f t="shared" si="1"/>
        <v>63133020.77000001</v>
      </c>
      <c r="AL15" s="10">
        <f t="shared" si="0"/>
        <v>0.6439239365294251</v>
      </c>
      <c r="AM15" s="9">
        <v>0</v>
      </c>
      <c r="AN15" s="10">
        <v>0</v>
      </c>
      <c r="AO15" s="9">
        <v>0</v>
      </c>
      <c r="AP15" s="3"/>
    </row>
    <row r="16" spans="1:42" ht="38.25">
      <c r="A16" s="7" t="s">
        <v>30</v>
      </c>
      <c r="B16" s="8" t="s">
        <v>13</v>
      </c>
      <c r="C16" s="18" t="s">
        <v>31</v>
      </c>
      <c r="D16" s="8" t="s">
        <v>15</v>
      </c>
      <c r="E16" s="8" t="s">
        <v>13</v>
      </c>
      <c r="F16" s="8" t="s">
        <v>13</v>
      </c>
      <c r="G16" s="8"/>
      <c r="H16" s="8"/>
      <c r="I16" s="8"/>
      <c r="J16" s="8"/>
      <c r="K16" s="8"/>
      <c r="L16" s="8"/>
      <c r="M16" s="9">
        <v>0</v>
      </c>
      <c r="N16" s="9">
        <f>N17+N18</f>
        <v>17734493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f>AF17+AF18</f>
        <v>11866758.74</v>
      </c>
      <c r="AG16" s="9">
        <v>0</v>
      </c>
      <c r="AH16" s="9">
        <v>0</v>
      </c>
      <c r="AI16" s="9">
        <v>3697209.77</v>
      </c>
      <c r="AJ16" s="9">
        <v>-3697209.77</v>
      </c>
      <c r="AK16" s="9">
        <f>N16-AF16</f>
        <v>5867734.26</v>
      </c>
      <c r="AL16" s="10">
        <f t="shared" si="0"/>
        <v>0.6691343665702764</v>
      </c>
      <c r="AM16" s="9">
        <v>0</v>
      </c>
      <c r="AN16" s="10">
        <v>0</v>
      </c>
      <c r="AO16" s="9">
        <v>0</v>
      </c>
      <c r="AP16" s="3"/>
    </row>
    <row r="17" spans="1:42" ht="15" outlineLevel="1">
      <c r="A17" s="14" t="s">
        <v>32</v>
      </c>
      <c r="B17" s="15" t="s">
        <v>13</v>
      </c>
      <c r="C17" s="15" t="s">
        <v>33</v>
      </c>
      <c r="D17" s="15" t="s">
        <v>15</v>
      </c>
      <c r="E17" s="15" t="s">
        <v>13</v>
      </c>
      <c r="F17" s="15" t="s">
        <v>13</v>
      </c>
      <c r="G17" s="15"/>
      <c r="H17" s="15"/>
      <c r="I17" s="15"/>
      <c r="J17" s="15"/>
      <c r="K17" s="15"/>
      <c r="L17" s="15"/>
      <c r="M17" s="16">
        <v>0</v>
      </c>
      <c r="N17" s="16">
        <v>10000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f t="shared" si="1"/>
        <v>10000</v>
      </c>
      <c r="AL17" s="10">
        <f t="shared" si="0"/>
        <v>0</v>
      </c>
      <c r="AM17" s="9">
        <v>0</v>
      </c>
      <c r="AN17" s="10">
        <v>0</v>
      </c>
      <c r="AO17" s="9">
        <v>0</v>
      </c>
      <c r="AP17" s="3"/>
    </row>
    <row r="18" spans="1:42" ht="51" outlineLevel="1">
      <c r="A18" s="14" t="s">
        <v>34</v>
      </c>
      <c r="B18" s="15" t="s">
        <v>13</v>
      </c>
      <c r="C18" s="15" t="s">
        <v>35</v>
      </c>
      <c r="D18" s="15" t="s">
        <v>15</v>
      </c>
      <c r="E18" s="15" t="s">
        <v>13</v>
      </c>
      <c r="F18" s="15" t="s">
        <v>13</v>
      </c>
      <c r="G18" s="15"/>
      <c r="H18" s="15"/>
      <c r="I18" s="15"/>
      <c r="J18" s="15"/>
      <c r="K18" s="15"/>
      <c r="L18" s="15"/>
      <c r="M18" s="16">
        <v>0</v>
      </c>
      <c r="N18" s="16">
        <v>17724493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11866758.74</v>
      </c>
      <c r="AG18" s="16">
        <v>0</v>
      </c>
      <c r="AH18" s="16">
        <v>0</v>
      </c>
      <c r="AI18" s="16">
        <v>3697209.77</v>
      </c>
      <c r="AJ18" s="16">
        <v>-3697209.77</v>
      </c>
      <c r="AK18" s="16">
        <f t="shared" si="1"/>
        <v>5857734.26</v>
      </c>
      <c r="AL18" s="10">
        <f t="shared" si="0"/>
        <v>0.6695118861791984</v>
      </c>
      <c r="AM18" s="9">
        <v>0</v>
      </c>
      <c r="AN18" s="10">
        <v>0</v>
      </c>
      <c r="AO18" s="9">
        <v>0</v>
      </c>
      <c r="AP18" s="3"/>
    </row>
    <row r="19" spans="1:42" ht="15">
      <c r="A19" s="7" t="s">
        <v>36</v>
      </c>
      <c r="B19" s="8" t="s">
        <v>13</v>
      </c>
      <c r="C19" s="18" t="s">
        <v>37</v>
      </c>
      <c r="D19" s="8" t="s">
        <v>15</v>
      </c>
      <c r="E19" s="8" t="s">
        <v>13</v>
      </c>
      <c r="F19" s="8" t="s">
        <v>13</v>
      </c>
      <c r="G19" s="8"/>
      <c r="H19" s="8"/>
      <c r="I19" s="8"/>
      <c r="J19" s="8"/>
      <c r="K19" s="8"/>
      <c r="L19" s="8"/>
      <c r="M19" s="9">
        <v>0</v>
      </c>
      <c r="N19" s="9">
        <f>N20+N21+N22+N23+N24</f>
        <v>63647698.589999996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f>AF20+AF21+AF22+AF23+AF24</f>
        <v>54992857.9</v>
      </c>
      <c r="AG19" s="9">
        <v>0</v>
      </c>
      <c r="AH19" s="9">
        <v>0</v>
      </c>
      <c r="AI19" s="9">
        <v>512498.83</v>
      </c>
      <c r="AJ19" s="9">
        <v>-512498.83</v>
      </c>
      <c r="AK19" s="9">
        <f>N19-AF19</f>
        <v>8654840.689999998</v>
      </c>
      <c r="AL19" s="10">
        <f t="shared" si="0"/>
        <v>0.8640195815130415</v>
      </c>
      <c r="AM19" s="9">
        <v>0</v>
      </c>
      <c r="AN19" s="10">
        <v>0</v>
      </c>
      <c r="AO19" s="9">
        <v>0</v>
      </c>
      <c r="AP19" s="3"/>
    </row>
    <row r="20" spans="1:42" ht="15" outlineLevel="1">
      <c r="A20" s="14" t="s">
        <v>38</v>
      </c>
      <c r="B20" s="15" t="s">
        <v>13</v>
      </c>
      <c r="C20" s="15" t="s">
        <v>39</v>
      </c>
      <c r="D20" s="15" t="s">
        <v>15</v>
      </c>
      <c r="E20" s="15" t="s">
        <v>13</v>
      </c>
      <c r="F20" s="15" t="s">
        <v>13</v>
      </c>
      <c r="G20" s="15"/>
      <c r="H20" s="15"/>
      <c r="I20" s="15"/>
      <c r="J20" s="15"/>
      <c r="K20" s="15"/>
      <c r="L20" s="15"/>
      <c r="M20" s="16">
        <v>0</v>
      </c>
      <c r="N20" s="16">
        <v>760748.3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f aca="true" t="shared" si="2" ref="AK20:AK52">N20-AF20</f>
        <v>760748.3</v>
      </c>
      <c r="AL20" s="17">
        <v>0</v>
      </c>
      <c r="AM20" s="9">
        <v>0</v>
      </c>
      <c r="AN20" s="10">
        <v>0</v>
      </c>
      <c r="AO20" s="9">
        <v>0</v>
      </c>
      <c r="AP20" s="3"/>
    </row>
    <row r="21" spans="1:42" ht="15" outlineLevel="1">
      <c r="A21" s="14" t="s">
        <v>40</v>
      </c>
      <c r="B21" s="15" t="s">
        <v>13</v>
      </c>
      <c r="C21" s="15" t="s">
        <v>41</v>
      </c>
      <c r="D21" s="15" t="s">
        <v>15</v>
      </c>
      <c r="E21" s="15" t="s">
        <v>13</v>
      </c>
      <c r="F21" s="15" t="s">
        <v>13</v>
      </c>
      <c r="G21" s="15"/>
      <c r="H21" s="15"/>
      <c r="I21" s="15"/>
      <c r="J21" s="15"/>
      <c r="K21" s="15"/>
      <c r="L21" s="15"/>
      <c r="M21" s="16">
        <v>0</v>
      </c>
      <c r="N21" s="16">
        <v>9090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f t="shared" si="2"/>
        <v>9090</v>
      </c>
      <c r="AL21" s="17">
        <v>0</v>
      </c>
      <c r="AM21" s="9">
        <v>0</v>
      </c>
      <c r="AN21" s="10">
        <v>0</v>
      </c>
      <c r="AO21" s="9">
        <v>0</v>
      </c>
      <c r="AP21" s="3"/>
    </row>
    <row r="22" spans="1:42" ht="15" outlineLevel="1">
      <c r="A22" s="14" t="s">
        <v>42</v>
      </c>
      <c r="B22" s="15" t="s">
        <v>13</v>
      </c>
      <c r="C22" s="15" t="s">
        <v>43</v>
      </c>
      <c r="D22" s="15" t="s">
        <v>15</v>
      </c>
      <c r="E22" s="15" t="s">
        <v>13</v>
      </c>
      <c r="F22" s="15" t="s">
        <v>13</v>
      </c>
      <c r="G22" s="15"/>
      <c r="H22" s="15"/>
      <c r="I22" s="15"/>
      <c r="J22" s="15"/>
      <c r="K22" s="15"/>
      <c r="L22" s="15"/>
      <c r="M22" s="16">
        <v>0</v>
      </c>
      <c r="N22" s="16">
        <v>3387.08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3387.08</v>
      </c>
      <c r="AG22" s="16">
        <v>0</v>
      </c>
      <c r="AH22" s="16">
        <v>0</v>
      </c>
      <c r="AI22" s="16">
        <v>0</v>
      </c>
      <c r="AJ22" s="16">
        <v>0</v>
      </c>
      <c r="AK22" s="16">
        <f t="shared" si="2"/>
        <v>0</v>
      </c>
      <c r="AL22" s="17">
        <v>0</v>
      </c>
      <c r="AM22" s="9">
        <v>0</v>
      </c>
      <c r="AN22" s="10">
        <v>0</v>
      </c>
      <c r="AO22" s="9">
        <v>0</v>
      </c>
      <c r="AP22" s="3"/>
    </row>
    <row r="23" spans="1:42" ht="25.5" outlineLevel="1">
      <c r="A23" s="14" t="s">
        <v>44</v>
      </c>
      <c r="B23" s="15" t="s">
        <v>13</v>
      </c>
      <c r="C23" s="15" t="s">
        <v>45</v>
      </c>
      <c r="D23" s="15" t="s">
        <v>15</v>
      </c>
      <c r="E23" s="15" t="s">
        <v>13</v>
      </c>
      <c r="F23" s="15" t="s">
        <v>13</v>
      </c>
      <c r="G23" s="15"/>
      <c r="H23" s="15"/>
      <c r="I23" s="15"/>
      <c r="J23" s="15"/>
      <c r="K23" s="15"/>
      <c r="L23" s="15"/>
      <c r="M23" s="16">
        <v>0</v>
      </c>
      <c r="N23" s="16">
        <v>62125588.66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54789620.82</v>
      </c>
      <c r="AG23" s="16">
        <v>0</v>
      </c>
      <c r="AH23" s="16">
        <v>0</v>
      </c>
      <c r="AI23" s="16">
        <v>512498.83</v>
      </c>
      <c r="AJ23" s="16">
        <v>-512498.83</v>
      </c>
      <c r="AK23" s="16">
        <f t="shared" si="2"/>
        <v>7335967.839999996</v>
      </c>
      <c r="AL23" s="17">
        <f aca="true" t="shared" si="3" ref="AL23:AL53">AF23/N23*100/100</f>
        <v>0.8819171295076467</v>
      </c>
      <c r="AM23" s="9">
        <v>0</v>
      </c>
      <c r="AN23" s="10">
        <v>0</v>
      </c>
      <c r="AO23" s="9">
        <v>0</v>
      </c>
      <c r="AP23" s="3"/>
    </row>
    <row r="24" spans="1:42" ht="25.5" outlineLevel="1">
      <c r="A24" s="14" t="s">
        <v>46</v>
      </c>
      <c r="B24" s="15" t="s">
        <v>13</v>
      </c>
      <c r="C24" s="15" t="s">
        <v>47</v>
      </c>
      <c r="D24" s="15" t="s">
        <v>15</v>
      </c>
      <c r="E24" s="15" t="s">
        <v>13</v>
      </c>
      <c r="F24" s="15" t="s">
        <v>13</v>
      </c>
      <c r="G24" s="15"/>
      <c r="H24" s="15"/>
      <c r="I24" s="15"/>
      <c r="J24" s="15"/>
      <c r="K24" s="15"/>
      <c r="L24" s="15"/>
      <c r="M24" s="16">
        <v>0</v>
      </c>
      <c r="N24" s="16">
        <v>748884.55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199850</v>
      </c>
      <c r="AG24" s="16">
        <v>0</v>
      </c>
      <c r="AH24" s="16">
        <v>0</v>
      </c>
      <c r="AI24" s="16">
        <v>0</v>
      </c>
      <c r="AJ24" s="16">
        <v>0</v>
      </c>
      <c r="AK24" s="16">
        <f t="shared" si="2"/>
        <v>549034.55</v>
      </c>
      <c r="AL24" s="17">
        <f t="shared" si="3"/>
        <v>0.26686356394987715</v>
      </c>
      <c r="AM24" s="9">
        <v>0</v>
      </c>
      <c r="AN24" s="10">
        <v>0</v>
      </c>
      <c r="AO24" s="9">
        <v>0</v>
      </c>
      <c r="AP24" s="3"/>
    </row>
    <row r="25" spans="1:42" ht="25.5">
      <c r="A25" s="7" t="s">
        <v>48</v>
      </c>
      <c r="B25" s="8" t="s">
        <v>13</v>
      </c>
      <c r="C25" s="18" t="s">
        <v>49</v>
      </c>
      <c r="D25" s="8" t="s">
        <v>15</v>
      </c>
      <c r="E25" s="8" t="s">
        <v>13</v>
      </c>
      <c r="F25" s="8" t="s">
        <v>13</v>
      </c>
      <c r="G25" s="8"/>
      <c r="H25" s="8"/>
      <c r="I25" s="8"/>
      <c r="J25" s="8"/>
      <c r="K25" s="8"/>
      <c r="L25" s="8"/>
      <c r="M25" s="9">
        <v>0</v>
      </c>
      <c r="N25" s="9">
        <f>N26+N27+N28+N29</f>
        <v>282486613.56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f>AF26+AF27+AF28+AF29</f>
        <v>186599501.52</v>
      </c>
      <c r="AG25" s="9">
        <v>0</v>
      </c>
      <c r="AH25" s="9">
        <v>0</v>
      </c>
      <c r="AI25" s="9">
        <v>23877718.09</v>
      </c>
      <c r="AJ25" s="9">
        <v>-23877718.09</v>
      </c>
      <c r="AK25" s="19">
        <f t="shared" si="2"/>
        <v>95887112.03999999</v>
      </c>
      <c r="AL25" s="20">
        <f t="shared" si="3"/>
        <v>0.6605605099951626</v>
      </c>
      <c r="AM25" s="9">
        <v>0</v>
      </c>
      <c r="AN25" s="10">
        <v>0</v>
      </c>
      <c r="AO25" s="9">
        <v>0</v>
      </c>
      <c r="AP25" s="3"/>
    </row>
    <row r="26" spans="1:42" ht="15" outlineLevel="1">
      <c r="A26" s="14" t="s">
        <v>50</v>
      </c>
      <c r="B26" s="15" t="s">
        <v>13</v>
      </c>
      <c r="C26" s="15" t="s">
        <v>51</v>
      </c>
      <c r="D26" s="15" t="s">
        <v>15</v>
      </c>
      <c r="E26" s="15" t="s">
        <v>13</v>
      </c>
      <c r="F26" s="15" t="s">
        <v>13</v>
      </c>
      <c r="G26" s="15"/>
      <c r="H26" s="15"/>
      <c r="I26" s="15"/>
      <c r="J26" s="15"/>
      <c r="K26" s="15"/>
      <c r="L26" s="15"/>
      <c r="M26" s="16">
        <v>0</v>
      </c>
      <c r="N26" s="16">
        <v>28330123.9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15058087.13</v>
      </c>
      <c r="AG26" s="16">
        <v>0</v>
      </c>
      <c r="AH26" s="16">
        <v>0</v>
      </c>
      <c r="AI26" s="16">
        <v>11627.31</v>
      </c>
      <c r="AJ26" s="16">
        <v>-11627.31</v>
      </c>
      <c r="AK26" s="16">
        <f t="shared" si="2"/>
        <v>13272036.769999998</v>
      </c>
      <c r="AL26" s="17">
        <f t="shared" si="3"/>
        <v>0.5315221064034952</v>
      </c>
      <c r="AM26" s="9">
        <v>0</v>
      </c>
      <c r="AN26" s="10">
        <v>0</v>
      </c>
      <c r="AO26" s="9">
        <v>0</v>
      </c>
      <c r="AP26" s="3"/>
    </row>
    <row r="27" spans="1:42" ht="15" outlineLevel="1">
      <c r="A27" s="14" t="s">
        <v>52</v>
      </c>
      <c r="B27" s="15" t="s">
        <v>13</v>
      </c>
      <c r="C27" s="15" t="s">
        <v>53</v>
      </c>
      <c r="D27" s="15" t="s">
        <v>15</v>
      </c>
      <c r="E27" s="15" t="s">
        <v>13</v>
      </c>
      <c r="F27" s="15" t="s">
        <v>13</v>
      </c>
      <c r="G27" s="15"/>
      <c r="H27" s="15"/>
      <c r="I27" s="15"/>
      <c r="J27" s="15"/>
      <c r="K27" s="15"/>
      <c r="L27" s="15"/>
      <c r="M27" s="16">
        <v>0</v>
      </c>
      <c r="N27" s="16">
        <v>125394506.57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93692900.75</v>
      </c>
      <c r="AG27" s="16">
        <v>0</v>
      </c>
      <c r="AH27" s="16">
        <v>0</v>
      </c>
      <c r="AI27" s="16">
        <v>15578082.84</v>
      </c>
      <c r="AJ27" s="16">
        <v>-15578082.84</v>
      </c>
      <c r="AK27" s="16">
        <f t="shared" si="2"/>
        <v>31701605.819999993</v>
      </c>
      <c r="AL27" s="17">
        <f t="shared" si="3"/>
        <v>0.7471850507079196</v>
      </c>
      <c r="AM27" s="9">
        <v>0</v>
      </c>
      <c r="AN27" s="10">
        <v>0</v>
      </c>
      <c r="AO27" s="9">
        <v>0</v>
      </c>
      <c r="AP27" s="3"/>
    </row>
    <row r="28" spans="1:42" ht="15" outlineLevel="1">
      <c r="A28" s="14" t="s">
        <v>54</v>
      </c>
      <c r="B28" s="15" t="s">
        <v>13</v>
      </c>
      <c r="C28" s="15" t="s">
        <v>55</v>
      </c>
      <c r="D28" s="15" t="s">
        <v>15</v>
      </c>
      <c r="E28" s="15" t="s">
        <v>13</v>
      </c>
      <c r="F28" s="15" t="s">
        <v>13</v>
      </c>
      <c r="G28" s="15"/>
      <c r="H28" s="15"/>
      <c r="I28" s="15"/>
      <c r="J28" s="15"/>
      <c r="K28" s="15"/>
      <c r="L28" s="15"/>
      <c r="M28" s="16">
        <v>0</v>
      </c>
      <c r="N28" s="16">
        <v>128760934.79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77848338.92</v>
      </c>
      <c r="AG28" s="16">
        <v>0</v>
      </c>
      <c r="AH28" s="16">
        <v>0</v>
      </c>
      <c r="AI28" s="16">
        <v>8288007.94</v>
      </c>
      <c r="AJ28" s="16">
        <v>-8288007.94</v>
      </c>
      <c r="AK28" s="16">
        <f t="shared" si="2"/>
        <v>50912595.870000005</v>
      </c>
      <c r="AL28" s="17">
        <f t="shared" si="3"/>
        <v>0.6045959440024659</v>
      </c>
      <c r="AM28" s="9">
        <v>0</v>
      </c>
      <c r="AN28" s="10">
        <v>0</v>
      </c>
      <c r="AO28" s="9">
        <v>0</v>
      </c>
      <c r="AP28" s="3"/>
    </row>
    <row r="29" spans="1:42" ht="25.5" outlineLevel="1">
      <c r="A29" s="14" t="s">
        <v>56</v>
      </c>
      <c r="B29" s="15" t="s">
        <v>13</v>
      </c>
      <c r="C29" s="15" t="s">
        <v>57</v>
      </c>
      <c r="D29" s="15" t="s">
        <v>15</v>
      </c>
      <c r="E29" s="15" t="s">
        <v>13</v>
      </c>
      <c r="F29" s="15" t="s">
        <v>13</v>
      </c>
      <c r="G29" s="15"/>
      <c r="H29" s="15"/>
      <c r="I29" s="15"/>
      <c r="J29" s="15"/>
      <c r="K29" s="15"/>
      <c r="L29" s="15"/>
      <c r="M29" s="16">
        <v>0</v>
      </c>
      <c r="N29" s="16">
        <v>1048.3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174.72</v>
      </c>
      <c r="AG29" s="16">
        <v>0</v>
      </c>
      <c r="AH29" s="16">
        <v>0</v>
      </c>
      <c r="AI29" s="16">
        <v>0</v>
      </c>
      <c r="AJ29" s="16">
        <v>0</v>
      </c>
      <c r="AK29" s="16">
        <f t="shared" si="2"/>
        <v>873.5799999999999</v>
      </c>
      <c r="AL29" s="17">
        <f t="shared" si="3"/>
        <v>0.1666698464180101</v>
      </c>
      <c r="AM29" s="9">
        <v>0</v>
      </c>
      <c r="AN29" s="10">
        <v>0</v>
      </c>
      <c r="AO29" s="9">
        <v>0</v>
      </c>
      <c r="AP29" s="3"/>
    </row>
    <row r="30" spans="1:42" ht="15">
      <c r="A30" s="7" t="s">
        <v>58</v>
      </c>
      <c r="B30" s="8" t="s">
        <v>13</v>
      </c>
      <c r="C30" s="18" t="s">
        <v>59</v>
      </c>
      <c r="D30" s="8" t="s">
        <v>15</v>
      </c>
      <c r="E30" s="8" t="s">
        <v>13</v>
      </c>
      <c r="F30" s="8" t="s">
        <v>13</v>
      </c>
      <c r="G30" s="8"/>
      <c r="H30" s="8"/>
      <c r="I30" s="8"/>
      <c r="J30" s="8"/>
      <c r="K30" s="8"/>
      <c r="L30" s="8"/>
      <c r="M30" s="9">
        <v>0</v>
      </c>
      <c r="N30" s="9">
        <f>N31+N32+N33+N34+N35+N36</f>
        <v>876720716.8100001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f>AF31+AF32+AF33+AF34+AF35+AF36</f>
        <v>577673822.2800001</v>
      </c>
      <c r="AG30" s="9">
        <v>0</v>
      </c>
      <c r="AH30" s="9">
        <v>0</v>
      </c>
      <c r="AI30" s="9">
        <v>146336051.68</v>
      </c>
      <c r="AJ30" s="9">
        <v>-146336051.68</v>
      </c>
      <c r="AK30" s="9">
        <f>N30-AF30</f>
        <v>299046894.53</v>
      </c>
      <c r="AL30" s="20">
        <f t="shared" si="3"/>
        <v>0.658902899411229</v>
      </c>
      <c r="AM30" s="9">
        <v>0</v>
      </c>
      <c r="AN30" s="10">
        <v>0</v>
      </c>
      <c r="AO30" s="9">
        <v>0</v>
      </c>
      <c r="AP30" s="3"/>
    </row>
    <row r="31" spans="1:42" ht="15" outlineLevel="1">
      <c r="A31" s="14" t="s">
        <v>60</v>
      </c>
      <c r="B31" s="15" t="s">
        <v>13</v>
      </c>
      <c r="C31" s="15" t="s">
        <v>61</v>
      </c>
      <c r="D31" s="15" t="s">
        <v>15</v>
      </c>
      <c r="E31" s="15" t="s">
        <v>13</v>
      </c>
      <c r="F31" s="15" t="s">
        <v>13</v>
      </c>
      <c r="G31" s="15"/>
      <c r="H31" s="15"/>
      <c r="I31" s="15"/>
      <c r="J31" s="15"/>
      <c r="K31" s="15"/>
      <c r="L31" s="15"/>
      <c r="M31" s="16">
        <v>0</v>
      </c>
      <c r="N31" s="16">
        <v>344532049.79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223827577.94</v>
      </c>
      <c r="AG31" s="16">
        <v>0</v>
      </c>
      <c r="AH31" s="16">
        <v>0</v>
      </c>
      <c r="AI31" s="16">
        <v>56148649.59</v>
      </c>
      <c r="AJ31" s="16">
        <v>-56148649.59</v>
      </c>
      <c r="AK31" s="16">
        <f t="shared" si="2"/>
        <v>120704471.85000002</v>
      </c>
      <c r="AL31" s="17">
        <f t="shared" si="3"/>
        <v>0.6496567680029418</v>
      </c>
      <c r="AM31" s="9">
        <v>0</v>
      </c>
      <c r="AN31" s="10">
        <v>0</v>
      </c>
      <c r="AO31" s="9">
        <v>0</v>
      </c>
      <c r="AP31" s="3"/>
    </row>
    <row r="32" spans="1:42" ht="15" outlineLevel="1">
      <c r="A32" s="14" t="s">
        <v>62</v>
      </c>
      <c r="B32" s="15" t="s">
        <v>13</v>
      </c>
      <c r="C32" s="15" t="s">
        <v>63</v>
      </c>
      <c r="D32" s="15" t="s">
        <v>15</v>
      </c>
      <c r="E32" s="15" t="s">
        <v>13</v>
      </c>
      <c r="F32" s="15" t="s">
        <v>13</v>
      </c>
      <c r="G32" s="15"/>
      <c r="H32" s="15"/>
      <c r="I32" s="15"/>
      <c r="J32" s="15"/>
      <c r="K32" s="15"/>
      <c r="L32" s="15"/>
      <c r="M32" s="16">
        <v>0</v>
      </c>
      <c r="N32" s="16">
        <v>420461188.65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287181058.82</v>
      </c>
      <c r="AG32" s="16">
        <v>0</v>
      </c>
      <c r="AH32" s="16">
        <v>0</v>
      </c>
      <c r="AI32" s="16">
        <v>73286210.4</v>
      </c>
      <c r="AJ32" s="16">
        <v>-73286210.4</v>
      </c>
      <c r="AK32" s="16">
        <f t="shared" si="2"/>
        <v>133280129.82999998</v>
      </c>
      <c r="AL32" s="17">
        <f t="shared" si="3"/>
        <v>0.6830144293271622</v>
      </c>
      <c r="AM32" s="9">
        <v>0</v>
      </c>
      <c r="AN32" s="10">
        <v>0</v>
      </c>
      <c r="AO32" s="9">
        <v>0</v>
      </c>
      <c r="AP32" s="3"/>
    </row>
    <row r="33" spans="1:42" ht="15" outlineLevel="1">
      <c r="A33" s="14" t="s">
        <v>64</v>
      </c>
      <c r="B33" s="15" t="s">
        <v>13</v>
      </c>
      <c r="C33" s="15" t="s">
        <v>65</v>
      </c>
      <c r="D33" s="15" t="s">
        <v>15</v>
      </c>
      <c r="E33" s="15" t="s">
        <v>13</v>
      </c>
      <c r="F33" s="15" t="s">
        <v>13</v>
      </c>
      <c r="G33" s="15"/>
      <c r="H33" s="15"/>
      <c r="I33" s="15"/>
      <c r="J33" s="15"/>
      <c r="K33" s="15"/>
      <c r="L33" s="15"/>
      <c r="M33" s="16">
        <v>0</v>
      </c>
      <c r="N33" s="16">
        <v>92149722.68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57069240.97</v>
      </c>
      <c r="AG33" s="16">
        <v>0</v>
      </c>
      <c r="AH33" s="16">
        <v>0</v>
      </c>
      <c r="AI33" s="16">
        <v>16067394.75</v>
      </c>
      <c r="AJ33" s="16">
        <v>-16067394.75</v>
      </c>
      <c r="AK33" s="16">
        <f t="shared" si="2"/>
        <v>35080481.71000001</v>
      </c>
      <c r="AL33" s="17">
        <f t="shared" si="3"/>
        <v>0.6193099589477787</v>
      </c>
      <c r="AM33" s="9">
        <v>0</v>
      </c>
      <c r="AN33" s="10">
        <v>0</v>
      </c>
      <c r="AO33" s="9">
        <v>0</v>
      </c>
      <c r="AP33" s="3"/>
    </row>
    <row r="34" spans="1:42" ht="38.25" outlineLevel="1">
      <c r="A34" s="14" t="s">
        <v>66</v>
      </c>
      <c r="B34" s="15" t="s">
        <v>13</v>
      </c>
      <c r="C34" s="15" t="s">
        <v>67</v>
      </c>
      <c r="D34" s="15" t="s">
        <v>15</v>
      </c>
      <c r="E34" s="15" t="s">
        <v>13</v>
      </c>
      <c r="F34" s="15" t="s">
        <v>13</v>
      </c>
      <c r="G34" s="15"/>
      <c r="H34" s="15"/>
      <c r="I34" s="15"/>
      <c r="J34" s="15"/>
      <c r="K34" s="15"/>
      <c r="L34" s="15"/>
      <c r="M34" s="16">
        <v>0</v>
      </c>
      <c r="N34" s="16">
        <v>730025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143427</v>
      </c>
      <c r="AG34" s="16">
        <v>0</v>
      </c>
      <c r="AH34" s="16">
        <v>0</v>
      </c>
      <c r="AI34" s="16">
        <v>30950</v>
      </c>
      <c r="AJ34" s="16">
        <v>-30950</v>
      </c>
      <c r="AK34" s="16">
        <f t="shared" si="2"/>
        <v>586598</v>
      </c>
      <c r="AL34" s="17">
        <f t="shared" si="3"/>
        <v>0.19646861408855862</v>
      </c>
      <c r="AM34" s="9">
        <v>0</v>
      </c>
      <c r="AN34" s="10">
        <v>0</v>
      </c>
      <c r="AO34" s="9">
        <v>0</v>
      </c>
      <c r="AP34" s="3"/>
    </row>
    <row r="35" spans="1:42" ht="15" outlineLevel="1">
      <c r="A35" s="14" t="s">
        <v>68</v>
      </c>
      <c r="B35" s="15" t="s">
        <v>13</v>
      </c>
      <c r="C35" s="15" t="s">
        <v>69</v>
      </c>
      <c r="D35" s="15" t="s">
        <v>15</v>
      </c>
      <c r="E35" s="15" t="s">
        <v>13</v>
      </c>
      <c r="F35" s="15" t="s">
        <v>13</v>
      </c>
      <c r="G35" s="15"/>
      <c r="H35" s="15"/>
      <c r="I35" s="15"/>
      <c r="J35" s="15"/>
      <c r="K35" s="15"/>
      <c r="L35" s="15"/>
      <c r="M35" s="16">
        <v>0</v>
      </c>
      <c r="N35" s="16">
        <v>13777270.52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6084562.83</v>
      </c>
      <c r="AG35" s="16">
        <v>0</v>
      </c>
      <c r="AH35" s="16">
        <v>0</v>
      </c>
      <c r="AI35" s="16">
        <v>19314.89</v>
      </c>
      <c r="AJ35" s="16">
        <v>-19314.89</v>
      </c>
      <c r="AK35" s="16">
        <f t="shared" si="2"/>
        <v>7692707.6899999995</v>
      </c>
      <c r="AL35" s="17">
        <f t="shared" si="3"/>
        <v>0.44163775554579154</v>
      </c>
      <c r="AM35" s="9">
        <v>0</v>
      </c>
      <c r="AN35" s="10">
        <v>0</v>
      </c>
      <c r="AO35" s="9">
        <v>0</v>
      </c>
      <c r="AP35" s="3"/>
    </row>
    <row r="36" spans="1:42" ht="15" outlineLevel="1">
      <c r="A36" s="14" t="s">
        <v>70</v>
      </c>
      <c r="B36" s="15" t="s">
        <v>13</v>
      </c>
      <c r="C36" s="15" t="s">
        <v>71</v>
      </c>
      <c r="D36" s="15" t="s">
        <v>15</v>
      </c>
      <c r="E36" s="15" t="s">
        <v>13</v>
      </c>
      <c r="F36" s="15" t="s">
        <v>13</v>
      </c>
      <c r="G36" s="15"/>
      <c r="H36" s="15"/>
      <c r="I36" s="15"/>
      <c r="J36" s="15"/>
      <c r="K36" s="15"/>
      <c r="L36" s="15"/>
      <c r="M36" s="16">
        <v>0</v>
      </c>
      <c r="N36" s="16">
        <v>5070460.17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3367954.72</v>
      </c>
      <c r="AG36" s="16">
        <v>0</v>
      </c>
      <c r="AH36" s="16">
        <v>0</v>
      </c>
      <c r="AI36" s="16">
        <v>783532.05</v>
      </c>
      <c r="AJ36" s="16">
        <v>-783532.05</v>
      </c>
      <c r="AK36" s="16">
        <f t="shared" si="2"/>
        <v>1702505.4499999997</v>
      </c>
      <c r="AL36" s="17">
        <f t="shared" si="3"/>
        <v>0.664230584026065</v>
      </c>
      <c r="AM36" s="9">
        <v>0</v>
      </c>
      <c r="AN36" s="10">
        <v>0</v>
      </c>
      <c r="AO36" s="9">
        <v>0</v>
      </c>
      <c r="AP36" s="3"/>
    </row>
    <row r="37" spans="1:42" ht="15">
      <c r="A37" s="7" t="s">
        <v>72</v>
      </c>
      <c r="B37" s="8" t="s">
        <v>13</v>
      </c>
      <c r="C37" s="18" t="s">
        <v>73</v>
      </c>
      <c r="D37" s="8" t="s">
        <v>15</v>
      </c>
      <c r="E37" s="8" t="s">
        <v>13</v>
      </c>
      <c r="F37" s="8" t="s">
        <v>13</v>
      </c>
      <c r="G37" s="8"/>
      <c r="H37" s="8"/>
      <c r="I37" s="8"/>
      <c r="J37" s="8"/>
      <c r="K37" s="8"/>
      <c r="L37" s="8"/>
      <c r="M37" s="9">
        <v>0</v>
      </c>
      <c r="N37" s="9">
        <f>N38+N39</f>
        <v>56102850.75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f>AF38+AF39</f>
        <v>37589033.150000006</v>
      </c>
      <c r="AG37" s="9">
        <v>0</v>
      </c>
      <c r="AH37" s="9">
        <v>0</v>
      </c>
      <c r="AI37" s="9">
        <v>7931456.32</v>
      </c>
      <c r="AJ37" s="9">
        <v>-7931456.32</v>
      </c>
      <c r="AK37" s="9">
        <f>N37-AF37</f>
        <v>18513817.599999994</v>
      </c>
      <c r="AL37" s="20">
        <f t="shared" si="3"/>
        <v>0.670002195031061</v>
      </c>
      <c r="AM37" s="9">
        <v>0</v>
      </c>
      <c r="AN37" s="10">
        <v>0</v>
      </c>
      <c r="AO37" s="9">
        <v>0</v>
      </c>
      <c r="AP37" s="3"/>
    </row>
    <row r="38" spans="1:42" ht="15" outlineLevel="1">
      <c r="A38" s="14" t="s">
        <v>74</v>
      </c>
      <c r="B38" s="15" t="s">
        <v>13</v>
      </c>
      <c r="C38" s="15" t="s">
        <v>75</v>
      </c>
      <c r="D38" s="15" t="s">
        <v>15</v>
      </c>
      <c r="E38" s="15" t="s">
        <v>13</v>
      </c>
      <c r="F38" s="15" t="s">
        <v>13</v>
      </c>
      <c r="G38" s="15"/>
      <c r="H38" s="15"/>
      <c r="I38" s="15"/>
      <c r="J38" s="15"/>
      <c r="K38" s="15"/>
      <c r="L38" s="15"/>
      <c r="M38" s="16">
        <v>0</v>
      </c>
      <c r="N38" s="16">
        <v>52015667.09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34842208.81</v>
      </c>
      <c r="AG38" s="16">
        <v>0</v>
      </c>
      <c r="AH38" s="16">
        <v>0</v>
      </c>
      <c r="AI38" s="16">
        <v>7523614.9</v>
      </c>
      <c r="AJ38" s="16">
        <v>-7523614.9</v>
      </c>
      <c r="AK38" s="16">
        <f t="shared" si="2"/>
        <v>17173458.28</v>
      </c>
      <c r="AL38" s="17">
        <f t="shared" si="3"/>
        <v>0.6698406606939087</v>
      </c>
      <c r="AM38" s="9">
        <v>0</v>
      </c>
      <c r="AN38" s="10">
        <v>0</v>
      </c>
      <c r="AO38" s="9">
        <v>0</v>
      </c>
      <c r="AP38" s="3"/>
    </row>
    <row r="39" spans="1:42" ht="25.5" outlineLevel="1">
      <c r="A39" s="14" t="s">
        <v>76</v>
      </c>
      <c r="B39" s="15" t="s">
        <v>13</v>
      </c>
      <c r="C39" s="15" t="s">
        <v>77</v>
      </c>
      <c r="D39" s="15" t="s">
        <v>15</v>
      </c>
      <c r="E39" s="15" t="s">
        <v>13</v>
      </c>
      <c r="F39" s="15" t="s">
        <v>13</v>
      </c>
      <c r="G39" s="15"/>
      <c r="H39" s="15"/>
      <c r="I39" s="15"/>
      <c r="J39" s="15"/>
      <c r="K39" s="15"/>
      <c r="L39" s="15"/>
      <c r="M39" s="16">
        <v>0</v>
      </c>
      <c r="N39" s="16">
        <v>4087183.66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2746824.34</v>
      </c>
      <c r="AG39" s="16">
        <v>0</v>
      </c>
      <c r="AH39" s="16">
        <v>0</v>
      </c>
      <c r="AI39" s="16">
        <v>407841.42</v>
      </c>
      <c r="AJ39" s="16">
        <v>-407841.42</v>
      </c>
      <c r="AK39" s="16">
        <f t="shared" si="2"/>
        <v>1340359.3200000003</v>
      </c>
      <c r="AL39" s="17">
        <f t="shared" si="3"/>
        <v>0.6720579666831022</v>
      </c>
      <c r="AM39" s="9">
        <v>0</v>
      </c>
      <c r="AN39" s="10">
        <v>0</v>
      </c>
      <c r="AO39" s="9">
        <v>0</v>
      </c>
      <c r="AP39" s="3"/>
    </row>
    <row r="40" spans="1:42" ht="15">
      <c r="A40" s="7" t="s">
        <v>78</v>
      </c>
      <c r="B40" s="8" t="s">
        <v>13</v>
      </c>
      <c r="C40" s="18" t="s">
        <v>79</v>
      </c>
      <c r="D40" s="8" t="s">
        <v>15</v>
      </c>
      <c r="E40" s="8" t="s">
        <v>13</v>
      </c>
      <c r="F40" s="8" t="s">
        <v>13</v>
      </c>
      <c r="G40" s="8"/>
      <c r="H40" s="8"/>
      <c r="I40" s="8"/>
      <c r="J40" s="8"/>
      <c r="K40" s="8"/>
      <c r="L40" s="8"/>
      <c r="M40" s="9">
        <v>0</v>
      </c>
      <c r="N40" s="9">
        <f>N41+N42+N43+N44</f>
        <v>103509219.88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f>AF41+AF42+AF43+AF44</f>
        <v>78453566.86999999</v>
      </c>
      <c r="AG40" s="9">
        <v>0</v>
      </c>
      <c r="AH40" s="9">
        <v>0</v>
      </c>
      <c r="AI40" s="9">
        <v>12298804.39</v>
      </c>
      <c r="AJ40" s="9">
        <v>-12298804.39</v>
      </c>
      <c r="AK40" s="9">
        <f>N40-AF40</f>
        <v>25055653.010000005</v>
      </c>
      <c r="AL40" s="20">
        <f t="shared" si="3"/>
        <v>0.7579379591591217</v>
      </c>
      <c r="AM40" s="9">
        <v>0</v>
      </c>
      <c r="AN40" s="10">
        <v>0</v>
      </c>
      <c r="AO40" s="9">
        <v>0</v>
      </c>
      <c r="AP40" s="3"/>
    </row>
    <row r="41" spans="1:42" ht="15" outlineLevel="1">
      <c r="A41" s="14" t="s">
        <v>80</v>
      </c>
      <c r="B41" s="15" t="s">
        <v>13</v>
      </c>
      <c r="C41" s="15" t="s">
        <v>81</v>
      </c>
      <c r="D41" s="15" t="s">
        <v>15</v>
      </c>
      <c r="E41" s="15" t="s">
        <v>13</v>
      </c>
      <c r="F41" s="15" t="s">
        <v>13</v>
      </c>
      <c r="G41" s="15"/>
      <c r="H41" s="15"/>
      <c r="I41" s="15"/>
      <c r="J41" s="15"/>
      <c r="K41" s="15"/>
      <c r="L41" s="15"/>
      <c r="M41" s="16">
        <v>0</v>
      </c>
      <c r="N41" s="16">
        <v>3369022.75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2523429.86</v>
      </c>
      <c r="AG41" s="16">
        <v>0</v>
      </c>
      <c r="AH41" s="16">
        <v>0</v>
      </c>
      <c r="AI41" s="16">
        <v>839923.95</v>
      </c>
      <c r="AJ41" s="16">
        <v>-839923.95</v>
      </c>
      <c r="AK41" s="16">
        <f t="shared" si="2"/>
        <v>845592.8900000001</v>
      </c>
      <c r="AL41" s="17">
        <f t="shared" si="3"/>
        <v>0.7490094449495777</v>
      </c>
      <c r="AM41" s="9">
        <v>0</v>
      </c>
      <c r="AN41" s="10">
        <v>0</v>
      </c>
      <c r="AO41" s="9">
        <v>0</v>
      </c>
      <c r="AP41" s="3"/>
    </row>
    <row r="42" spans="1:42" ht="15" outlineLevel="1">
      <c r="A42" s="14" t="s">
        <v>82</v>
      </c>
      <c r="B42" s="15" t="s">
        <v>13</v>
      </c>
      <c r="C42" s="15" t="s">
        <v>83</v>
      </c>
      <c r="D42" s="15" t="s">
        <v>15</v>
      </c>
      <c r="E42" s="15" t="s">
        <v>13</v>
      </c>
      <c r="F42" s="15" t="s">
        <v>13</v>
      </c>
      <c r="G42" s="15"/>
      <c r="H42" s="15"/>
      <c r="I42" s="15"/>
      <c r="J42" s="15"/>
      <c r="K42" s="15"/>
      <c r="L42" s="15"/>
      <c r="M42" s="16">
        <v>0</v>
      </c>
      <c r="N42" s="16">
        <v>8501750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5593871.3</v>
      </c>
      <c r="AG42" s="16">
        <v>0</v>
      </c>
      <c r="AH42" s="16">
        <v>0</v>
      </c>
      <c r="AI42" s="16">
        <v>835000</v>
      </c>
      <c r="AJ42" s="16">
        <v>-835000</v>
      </c>
      <c r="AK42" s="16">
        <f t="shared" si="2"/>
        <v>2907878.7</v>
      </c>
      <c r="AL42" s="17">
        <f t="shared" si="3"/>
        <v>0.6579670420795718</v>
      </c>
      <c r="AM42" s="9">
        <v>0</v>
      </c>
      <c r="AN42" s="10">
        <v>0</v>
      </c>
      <c r="AO42" s="9">
        <v>0</v>
      </c>
      <c r="AP42" s="3"/>
    </row>
    <row r="43" spans="1:42" ht="15" outlineLevel="1">
      <c r="A43" s="14" t="s">
        <v>84</v>
      </c>
      <c r="B43" s="15" t="s">
        <v>13</v>
      </c>
      <c r="C43" s="15" t="s">
        <v>85</v>
      </c>
      <c r="D43" s="15" t="s">
        <v>15</v>
      </c>
      <c r="E43" s="15" t="s">
        <v>13</v>
      </c>
      <c r="F43" s="15" t="s">
        <v>13</v>
      </c>
      <c r="G43" s="15"/>
      <c r="H43" s="15"/>
      <c r="I43" s="15"/>
      <c r="J43" s="15"/>
      <c r="K43" s="15"/>
      <c r="L43" s="15"/>
      <c r="M43" s="16">
        <v>0</v>
      </c>
      <c r="N43" s="16">
        <v>91088447.13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70031592.36</v>
      </c>
      <c r="AG43" s="16">
        <v>0</v>
      </c>
      <c r="AH43" s="16">
        <v>0</v>
      </c>
      <c r="AI43" s="16">
        <v>10542763.98</v>
      </c>
      <c r="AJ43" s="16">
        <v>-10542763.98</v>
      </c>
      <c r="AK43" s="16">
        <f t="shared" si="2"/>
        <v>21056854.769999996</v>
      </c>
      <c r="AL43" s="17">
        <f t="shared" si="3"/>
        <v>0.768830675750263</v>
      </c>
      <c r="AM43" s="9">
        <v>0</v>
      </c>
      <c r="AN43" s="10">
        <v>0</v>
      </c>
      <c r="AO43" s="9">
        <v>0</v>
      </c>
      <c r="AP43" s="3"/>
    </row>
    <row r="44" spans="1:42" ht="25.5" outlineLevel="1">
      <c r="A44" s="14" t="s">
        <v>86</v>
      </c>
      <c r="B44" s="15" t="s">
        <v>13</v>
      </c>
      <c r="C44" s="15" t="s">
        <v>87</v>
      </c>
      <c r="D44" s="15" t="s">
        <v>15</v>
      </c>
      <c r="E44" s="15" t="s">
        <v>13</v>
      </c>
      <c r="F44" s="15" t="s">
        <v>13</v>
      </c>
      <c r="G44" s="15"/>
      <c r="H44" s="15"/>
      <c r="I44" s="15"/>
      <c r="J44" s="15"/>
      <c r="K44" s="15"/>
      <c r="L44" s="15"/>
      <c r="M44" s="16">
        <v>0</v>
      </c>
      <c r="N44" s="16">
        <v>550000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304673.35</v>
      </c>
      <c r="AG44" s="16">
        <v>0</v>
      </c>
      <c r="AH44" s="16">
        <v>0</v>
      </c>
      <c r="AI44" s="16">
        <v>81116.46</v>
      </c>
      <c r="AJ44" s="16">
        <v>-81116.46</v>
      </c>
      <c r="AK44" s="16">
        <f t="shared" si="2"/>
        <v>245326.65000000002</v>
      </c>
      <c r="AL44" s="17">
        <f t="shared" si="3"/>
        <v>0.5539515454545454</v>
      </c>
      <c r="AM44" s="9">
        <v>0</v>
      </c>
      <c r="AN44" s="10">
        <v>0</v>
      </c>
      <c r="AO44" s="9">
        <v>0</v>
      </c>
      <c r="AP44" s="3"/>
    </row>
    <row r="45" spans="1:42" ht="15">
      <c r="A45" s="7" t="s">
        <v>88</v>
      </c>
      <c r="B45" s="8" t="s">
        <v>13</v>
      </c>
      <c r="C45" s="18" t="s">
        <v>89</v>
      </c>
      <c r="D45" s="8" t="s">
        <v>15</v>
      </c>
      <c r="E45" s="8" t="s">
        <v>13</v>
      </c>
      <c r="F45" s="8" t="s">
        <v>13</v>
      </c>
      <c r="G45" s="8"/>
      <c r="H45" s="8"/>
      <c r="I45" s="8"/>
      <c r="J45" s="8"/>
      <c r="K45" s="8"/>
      <c r="L45" s="8"/>
      <c r="M45" s="9">
        <v>0</v>
      </c>
      <c r="N45" s="9">
        <f>N46+N47+N48</f>
        <v>90108296.23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f>AF46+AF47+AF48</f>
        <v>57538340.64</v>
      </c>
      <c r="AG45" s="9">
        <v>0</v>
      </c>
      <c r="AH45" s="9">
        <v>0</v>
      </c>
      <c r="AI45" s="9">
        <v>15892199.8</v>
      </c>
      <c r="AJ45" s="9">
        <v>-15892199.8</v>
      </c>
      <c r="AK45" s="9">
        <f>N45-AF45</f>
        <v>32569955.590000004</v>
      </c>
      <c r="AL45" s="20">
        <f t="shared" si="3"/>
        <v>0.6385465384134474</v>
      </c>
      <c r="AM45" s="9">
        <v>0</v>
      </c>
      <c r="AN45" s="10">
        <v>0</v>
      </c>
      <c r="AO45" s="9">
        <v>0</v>
      </c>
      <c r="AP45" s="3"/>
    </row>
    <row r="46" spans="1:42" ht="15" outlineLevel="1">
      <c r="A46" s="14" t="s">
        <v>90</v>
      </c>
      <c r="B46" s="15" t="s">
        <v>13</v>
      </c>
      <c r="C46" s="15" t="s">
        <v>91</v>
      </c>
      <c r="D46" s="15" t="s">
        <v>15</v>
      </c>
      <c r="E46" s="15" t="s">
        <v>13</v>
      </c>
      <c r="F46" s="15" t="s">
        <v>13</v>
      </c>
      <c r="G46" s="15"/>
      <c r="H46" s="15"/>
      <c r="I46" s="15"/>
      <c r="J46" s="15"/>
      <c r="K46" s="15"/>
      <c r="L46" s="15"/>
      <c r="M46" s="16">
        <v>0</v>
      </c>
      <c r="N46" s="16">
        <v>77965076.52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51289775.49</v>
      </c>
      <c r="AG46" s="16">
        <v>0</v>
      </c>
      <c r="AH46" s="16">
        <v>0</v>
      </c>
      <c r="AI46" s="16">
        <v>15311885.82</v>
      </c>
      <c r="AJ46" s="16">
        <v>-15311885.82</v>
      </c>
      <c r="AK46" s="16">
        <f t="shared" si="2"/>
        <v>26675301.029999994</v>
      </c>
      <c r="AL46" s="17">
        <f t="shared" si="3"/>
        <v>0.6578557705493034</v>
      </c>
      <c r="AM46" s="9">
        <v>0</v>
      </c>
      <c r="AN46" s="10">
        <v>0</v>
      </c>
      <c r="AO46" s="9">
        <v>0</v>
      </c>
      <c r="AP46" s="3"/>
    </row>
    <row r="47" spans="1:42" ht="15" outlineLevel="1">
      <c r="A47" s="14" t="s">
        <v>92</v>
      </c>
      <c r="B47" s="15" t="s">
        <v>13</v>
      </c>
      <c r="C47" s="15" t="s">
        <v>93</v>
      </c>
      <c r="D47" s="15" t="s">
        <v>15</v>
      </c>
      <c r="E47" s="15" t="s">
        <v>13</v>
      </c>
      <c r="F47" s="15" t="s">
        <v>13</v>
      </c>
      <c r="G47" s="15"/>
      <c r="H47" s="15"/>
      <c r="I47" s="15"/>
      <c r="J47" s="15"/>
      <c r="K47" s="15"/>
      <c r="L47" s="15"/>
      <c r="M47" s="16">
        <v>0</v>
      </c>
      <c r="N47" s="16">
        <v>8506933.37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3842138.55</v>
      </c>
      <c r="AG47" s="16">
        <v>0</v>
      </c>
      <c r="AH47" s="16">
        <v>0</v>
      </c>
      <c r="AI47" s="16">
        <v>3300</v>
      </c>
      <c r="AJ47" s="16">
        <v>-3300</v>
      </c>
      <c r="AK47" s="16">
        <f t="shared" si="2"/>
        <v>4664794.819999999</v>
      </c>
      <c r="AL47" s="17">
        <f t="shared" si="3"/>
        <v>0.451647895062801</v>
      </c>
      <c r="AM47" s="9">
        <v>0</v>
      </c>
      <c r="AN47" s="10">
        <v>0</v>
      </c>
      <c r="AO47" s="9">
        <v>0</v>
      </c>
      <c r="AP47" s="3"/>
    </row>
    <row r="48" spans="1:42" ht="25.5" outlineLevel="1">
      <c r="A48" s="14" t="s">
        <v>94</v>
      </c>
      <c r="B48" s="15" t="s">
        <v>13</v>
      </c>
      <c r="C48" s="15" t="s">
        <v>95</v>
      </c>
      <c r="D48" s="15" t="s">
        <v>15</v>
      </c>
      <c r="E48" s="15" t="s">
        <v>13</v>
      </c>
      <c r="F48" s="15" t="s">
        <v>13</v>
      </c>
      <c r="G48" s="15"/>
      <c r="H48" s="15"/>
      <c r="I48" s="15"/>
      <c r="J48" s="15"/>
      <c r="K48" s="15"/>
      <c r="L48" s="15"/>
      <c r="M48" s="16">
        <v>0</v>
      </c>
      <c r="N48" s="16">
        <v>3636286.34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2406426.6</v>
      </c>
      <c r="AG48" s="16">
        <v>0</v>
      </c>
      <c r="AH48" s="16">
        <v>0</v>
      </c>
      <c r="AI48" s="16">
        <v>577013.98</v>
      </c>
      <c r="AJ48" s="16">
        <v>-577013.98</v>
      </c>
      <c r="AK48" s="16">
        <f t="shared" si="2"/>
        <v>1229859.7399999998</v>
      </c>
      <c r="AL48" s="17">
        <f t="shared" si="3"/>
        <v>0.6617813821559498</v>
      </c>
      <c r="AM48" s="9">
        <v>0</v>
      </c>
      <c r="AN48" s="10">
        <v>0</v>
      </c>
      <c r="AO48" s="9">
        <v>0</v>
      </c>
      <c r="AP48" s="3"/>
    </row>
    <row r="49" spans="1:42" ht="25.5">
      <c r="A49" s="7" t="s">
        <v>96</v>
      </c>
      <c r="B49" s="8" t="s">
        <v>13</v>
      </c>
      <c r="C49" s="18" t="s">
        <v>97</v>
      </c>
      <c r="D49" s="8" t="s">
        <v>15</v>
      </c>
      <c r="E49" s="8" t="s">
        <v>13</v>
      </c>
      <c r="F49" s="8" t="s">
        <v>13</v>
      </c>
      <c r="G49" s="8"/>
      <c r="H49" s="8"/>
      <c r="I49" s="8"/>
      <c r="J49" s="8"/>
      <c r="K49" s="8"/>
      <c r="L49" s="8"/>
      <c r="M49" s="9">
        <v>0</v>
      </c>
      <c r="N49" s="9">
        <f>N50</f>
        <v>3406178.26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f>AF50</f>
        <v>2404003</v>
      </c>
      <c r="AG49" s="9">
        <v>0</v>
      </c>
      <c r="AH49" s="9">
        <v>0</v>
      </c>
      <c r="AI49" s="9">
        <v>672088</v>
      </c>
      <c r="AJ49" s="9">
        <v>-672088</v>
      </c>
      <c r="AK49" s="9">
        <f>N49-AF49</f>
        <v>1002175.2599999998</v>
      </c>
      <c r="AL49" s="20">
        <f t="shared" si="3"/>
        <v>0.705777213198466</v>
      </c>
      <c r="AM49" s="9">
        <v>0</v>
      </c>
      <c r="AN49" s="10">
        <v>0</v>
      </c>
      <c r="AO49" s="9">
        <v>0</v>
      </c>
      <c r="AP49" s="3"/>
    </row>
    <row r="50" spans="1:42" ht="15" outlineLevel="1">
      <c r="A50" s="14" t="s">
        <v>98</v>
      </c>
      <c r="B50" s="15" t="s">
        <v>13</v>
      </c>
      <c r="C50" s="15" t="s">
        <v>99</v>
      </c>
      <c r="D50" s="15" t="s">
        <v>15</v>
      </c>
      <c r="E50" s="15" t="s">
        <v>13</v>
      </c>
      <c r="F50" s="15" t="s">
        <v>13</v>
      </c>
      <c r="G50" s="15"/>
      <c r="H50" s="15"/>
      <c r="I50" s="15"/>
      <c r="J50" s="15"/>
      <c r="K50" s="15"/>
      <c r="L50" s="15"/>
      <c r="M50" s="16">
        <v>0</v>
      </c>
      <c r="N50" s="16">
        <v>3406178.26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2404003</v>
      </c>
      <c r="AG50" s="16">
        <v>0</v>
      </c>
      <c r="AH50" s="16">
        <v>0</v>
      </c>
      <c r="AI50" s="16">
        <v>672088</v>
      </c>
      <c r="AJ50" s="16">
        <v>-672088</v>
      </c>
      <c r="AK50" s="16">
        <f t="shared" si="2"/>
        <v>1002175.2599999998</v>
      </c>
      <c r="AL50" s="17">
        <f t="shared" si="3"/>
        <v>0.705777213198466</v>
      </c>
      <c r="AM50" s="9">
        <v>0</v>
      </c>
      <c r="AN50" s="10">
        <v>0</v>
      </c>
      <c r="AO50" s="9">
        <v>0</v>
      </c>
      <c r="AP50" s="3"/>
    </row>
    <row r="51" spans="1:42" ht="38.25">
      <c r="A51" s="7" t="s">
        <v>100</v>
      </c>
      <c r="B51" s="8" t="s">
        <v>13</v>
      </c>
      <c r="C51" s="18" t="s">
        <v>101</v>
      </c>
      <c r="D51" s="8" t="s">
        <v>15</v>
      </c>
      <c r="E51" s="8" t="s">
        <v>13</v>
      </c>
      <c r="F51" s="8" t="s">
        <v>13</v>
      </c>
      <c r="G51" s="8"/>
      <c r="H51" s="8"/>
      <c r="I51" s="8"/>
      <c r="J51" s="8"/>
      <c r="K51" s="8"/>
      <c r="L51" s="8"/>
      <c r="M51" s="9">
        <v>0</v>
      </c>
      <c r="N51" s="9">
        <f>N52</f>
        <v>1672414.36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f>AF52</f>
        <v>785579.37</v>
      </c>
      <c r="AG51" s="9">
        <v>0</v>
      </c>
      <c r="AH51" s="9">
        <v>0</v>
      </c>
      <c r="AI51" s="9">
        <v>492259.04</v>
      </c>
      <c r="AJ51" s="9">
        <v>-492259.04</v>
      </c>
      <c r="AK51" s="9">
        <f>N51-AF51</f>
        <v>886834.9900000001</v>
      </c>
      <c r="AL51" s="20">
        <f t="shared" si="3"/>
        <v>0.4697277114984829</v>
      </c>
      <c r="AM51" s="9">
        <v>0</v>
      </c>
      <c r="AN51" s="10">
        <v>0</v>
      </c>
      <c r="AO51" s="9">
        <v>0</v>
      </c>
      <c r="AP51" s="3"/>
    </row>
    <row r="52" spans="1:42" ht="25.5" outlineLevel="1">
      <c r="A52" s="14" t="s">
        <v>102</v>
      </c>
      <c r="B52" s="15" t="s">
        <v>13</v>
      </c>
      <c r="C52" s="15" t="s">
        <v>103</v>
      </c>
      <c r="D52" s="15" t="s">
        <v>15</v>
      </c>
      <c r="E52" s="15" t="s">
        <v>13</v>
      </c>
      <c r="F52" s="15" t="s">
        <v>13</v>
      </c>
      <c r="G52" s="15"/>
      <c r="H52" s="15"/>
      <c r="I52" s="15"/>
      <c r="J52" s="15"/>
      <c r="K52" s="15"/>
      <c r="L52" s="15"/>
      <c r="M52" s="16">
        <v>0</v>
      </c>
      <c r="N52" s="16">
        <v>1672414.36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785579.37</v>
      </c>
      <c r="AG52" s="16">
        <v>0</v>
      </c>
      <c r="AH52" s="16">
        <v>0</v>
      </c>
      <c r="AI52" s="16">
        <v>492259.04</v>
      </c>
      <c r="AJ52" s="16">
        <v>-492259.04</v>
      </c>
      <c r="AK52" s="16">
        <f t="shared" si="2"/>
        <v>886834.9900000001</v>
      </c>
      <c r="AL52" s="17">
        <f t="shared" si="3"/>
        <v>0.4697277114984829</v>
      </c>
      <c r="AM52" s="9">
        <v>0</v>
      </c>
      <c r="AN52" s="10">
        <v>0</v>
      </c>
      <c r="AO52" s="9">
        <v>0</v>
      </c>
      <c r="AP52" s="3"/>
    </row>
    <row r="53" spans="1:42" ht="12.75" customHeight="1">
      <c r="A53" s="25" t="s">
        <v>104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1">
        <v>0</v>
      </c>
      <c r="N53" s="22">
        <f>N8+N16+N19+N25+N30+N37+N40+N45+N49+N51</f>
        <v>1718862360.3400002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f>AF8+AF16+AF19+AF25+AF30+AF37+AF40+AF45+AF49+AF51</f>
        <v>1154769808.95</v>
      </c>
      <c r="AG53" s="22">
        <v>0</v>
      </c>
      <c r="AH53" s="22">
        <v>0</v>
      </c>
      <c r="AI53" s="22">
        <v>259494090.73</v>
      </c>
      <c r="AJ53" s="22">
        <v>-259494090.73</v>
      </c>
      <c r="AK53" s="22">
        <f>AK8+AK16+AK19+AK25+AK30+AK37+AK45+AK49+AK40+AK51</f>
        <v>564092551.39</v>
      </c>
      <c r="AL53" s="21">
        <f t="shared" si="3"/>
        <v>0.6718221514383387</v>
      </c>
      <c r="AM53" s="11">
        <v>0</v>
      </c>
      <c r="AN53" s="12">
        <v>0</v>
      </c>
      <c r="AO53" s="11">
        <v>0</v>
      </c>
      <c r="AP53" s="3"/>
    </row>
    <row r="54" spans="1:4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 t="s">
        <v>7</v>
      </c>
      <c r="Z54" s="3"/>
      <c r="AA54" s="3"/>
      <c r="AB54" s="3"/>
      <c r="AC54" s="3"/>
      <c r="AD54" s="3"/>
      <c r="AE54" s="3" t="s">
        <v>7</v>
      </c>
      <c r="AF54" s="3"/>
      <c r="AG54" s="3"/>
      <c r="AH54" s="3"/>
      <c r="AI54" s="3" t="s">
        <v>7</v>
      </c>
      <c r="AJ54" s="3"/>
      <c r="AK54" s="3"/>
      <c r="AL54" s="3"/>
      <c r="AM54" s="3"/>
      <c r="AN54" s="3"/>
      <c r="AO54" s="3"/>
      <c r="AP54" s="3"/>
    </row>
    <row r="55" spans="1:42" ht="15">
      <c r="A55" s="27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3"/>
    </row>
  </sheetData>
  <sheetProtection/>
  <mergeCells count="45">
    <mergeCell ref="A1:N1"/>
    <mergeCell ref="A2:N2"/>
    <mergeCell ref="A3:AM3"/>
    <mergeCell ref="A4:AM4"/>
    <mergeCell ref="A5:AO5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P6:P7"/>
    <mergeCell ref="Q6:Q7"/>
    <mergeCell ref="R6:R7"/>
    <mergeCell ref="S6:S7"/>
    <mergeCell ref="T6:T7"/>
    <mergeCell ref="K6:K7"/>
    <mergeCell ref="L6:L7"/>
    <mergeCell ref="M6:M7"/>
    <mergeCell ref="N6:N7"/>
    <mergeCell ref="O6:O7"/>
    <mergeCell ref="AA6:AA7"/>
    <mergeCell ref="AB6:AB7"/>
    <mergeCell ref="AC6:AC7"/>
    <mergeCell ref="AD6:AD7"/>
    <mergeCell ref="AF6:AF7"/>
    <mergeCell ref="U6:U7"/>
    <mergeCell ref="V6:V7"/>
    <mergeCell ref="W6:W7"/>
    <mergeCell ref="X6:X7"/>
    <mergeCell ref="Z6:Z7"/>
    <mergeCell ref="AM6:AM7"/>
    <mergeCell ref="AN6:AN7"/>
    <mergeCell ref="AO6:AO7"/>
    <mergeCell ref="A53:L53"/>
    <mergeCell ref="A55:AE55"/>
    <mergeCell ref="AG6:AG7"/>
    <mergeCell ref="AH6:AH7"/>
    <mergeCell ref="AJ6:AJ7"/>
    <mergeCell ref="AK6:AK7"/>
    <mergeCell ref="AL6:AL7"/>
  </mergeCells>
  <printOptions/>
  <pageMargins left="0.5902778" right="0.5902778" top="0.5902778" bottom="0.5902778" header="0.39375" footer="0.39375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Прокопьева Людмила Ивановна</dc:creator>
  <cp:keywords/>
  <dc:description/>
  <cp:lastModifiedBy>Прокопьева Людмила Ивановна</cp:lastModifiedBy>
  <dcterms:created xsi:type="dcterms:W3CDTF">2021-04-19T01:19:44Z</dcterms:created>
  <dcterms:modified xsi:type="dcterms:W3CDTF">2021-10-14T00:09:55Z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Программы ( от 21.04.2014 08_44_42)(62).xlsx</vt:lpwstr>
  </property>
  <property fmtid="{D5CDD505-2E9C-101B-9397-08002B2CF9AE}" pid="3" name="Название отчета">
    <vt:lpwstr>Программы ( от 21.04.2014 08_44_42)(62).xlsx</vt:lpwstr>
  </property>
  <property fmtid="{D5CDD505-2E9C-101B-9397-08002B2CF9AE}" pid="4" name="Версия клиента">
    <vt:lpwstr>20.2.22.2180 (.NET 4.7.2)</vt:lpwstr>
  </property>
  <property fmtid="{D5CDD505-2E9C-101B-9397-08002B2CF9AE}" pid="5" name="Версия базы">
    <vt:lpwstr>20.2.2923.173493869</vt:lpwstr>
  </property>
  <property fmtid="{D5CDD505-2E9C-101B-9397-08002B2CF9AE}" pid="6" name="Тип сервера">
    <vt:lpwstr>MSSQL</vt:lpwstr>
  </property>
  <property fmtid="{D5CDD505-2E9C-101B-9397-08002B2CF9AE}" pid="7" name="Сервер">
    <vt:lpwstr>GIS_GKH</vt:lpwstr>
  </property>
  <property fmtid="{D5CDD505-2E9C-101B-9397-08002B2CF9AE}" pid="8" name="База">
    <vt:lpwstr>BKS_2021</vt:lpwstr>
  </property>
  <property fmtid="{D5CDD505-2E9C-101B-9397-08002B2CF9AE}" pid="9" name="Пользователь">
    <vt:lpwstr>людмила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