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80" yWindow="510" windowWidth="15525" windowHeight="12915" firstSheet="1" activeTab="1"/>
  </bookViews>
  <sheets>
    <sheet name="Лист1" sheetId="1" state="hidden" r:id="rId1"/>
    <sheet name="01.01.22" sheetId="2" r:id="rId2"/>
  </sheets>
  <definedNames/>
  <calcPr fullCalcOnLoad="1"/>
</workbook>
</file>

<file path=xl/sharedStrings.xml><?xml version="1.0" encoding="utf-8"?>
<sst xmlns="http://schemas.openxmlformats.org/spreadsheetml/2006/main" count="169" uniqueCount="168">
  <si>
    <t>N</t>
  </si>
  <si>
    <t>Код</t>
  </si>
  <si>
    <t>Наименование статей</t>
  </si>
  <si>
    <t>План</t>
  </si>
  <si>
    <t>п \ п</t>
  </si>
  <si>
    <t>раздела</t>
  </si>
  <si>
    <t>Всего</t>
  </si>
  <si>
    <t>% исп.</t>
  </si>
  <si>
    <t>Доходы</t>
  </si>
  <si>
    <t>Налог на доходы физических лиц</t>
  </si>
  <si>
    <t>Единый налог на вмененный доход</t>
  </si>
  <si>
    <t>Налог на имущество физических лиц</t>
  </si>
  <si>
    <t>Земельный налог</t>
  </si>
  <si>
    <t>Государственная пошлина</t>
  </si>
  <si>
    <t>Арендная плата за землю</t>
  </si>
  <si>
    <t>Аренда муниципального имущества</t>
  </si>
  <si>
    <t>Плата за негативное воздействие на окружающую среду</t>
  </si>
  <si>
    <t>Доходы от реализации имущества</t>
  </si>
  <si>
    <t>Дотация</t>
  </si>
  <si>
    <t>Субвенции из краевого бюджета на реализацию государственных и иных полномочий , всего :</t>
  </si>
  <si>
    <t>в том числе</t>
  </si>
  <si>
    <t>Всего доходов</t>
  </si>
  <si>
    <t>Расходы</t>
  </si>
  <si>
    <t>Правоохранительная деятельность и обеспечение безопасности государства</t>
  </si>
  <si>
    <t>Национальная экономика</t>
  </si>
  <si>
    <t>Жилищно-коммунальное хозяйство</t>
  </si>
  <si>
    <t>Образование</t>
  </si>
  <si>
    <t>Культура, искусство и кинематография</t>
  </si>
  <si>
    <t>Социальная политика</t>
  </si>
  <si>
    <t>Всего расходов</t>
  </si>
  <si>
    <t>0100</t>
  </si>
  <si>
    <t>0300</t>
  </si>
  <si>
    <t>0400</t>
  </si>
  <si>
    <t>0500</t>
  </si>
  <si>
    <t>0700</t>
  </si>
  <si>
    <t>0800</t>
  </si>
  <si>
    <t>1000</t>
  </si>
  <si>
    <t xml:space="preserve">           Исполнение</t>
  </si>
  <si>
    <t>Штрафы (денежные взыскания)</t>
  </si>
  <si>
    <t>Прочие налоговые доходы</t>
  </si>
  <si>
    <t>Субвенция на состав.списков кандидатов в присяжные заседатели фед.судов</t>
  </si>
  <si>
    <t>Доходы от реализации земли</t>
  </si>
  <si>
    <t>1100</t>
  </si>
  <si>
    <t>1300</t>
  </si>
  <si>
    <t>Обслуживание государственного и муниципального долга</t>
  </si>
  <si>
    <t>Прочие неналоговые доходы</t>
  </si>
  <si>
    <t>Субсидии из краевого бюджета всего</t>
  </si>
  <si>
    <t>Акцизы</t>
  </si>
  <si>
    <t>Физическая культура и спорт</t>
  </si>
  <si>
    <t>1200</t>
  </si>
  <si>
    <t>Средства массовой информации</t>
  </si>
  <si>
    <t>Дотация на сбалансированность</t>
  </si>
  <si>
    <t>Результат исполнения бюджета (дефицит/профицит)</t>
  </si>
  <si>
    <t>Прочие доходы от оказания платных услуг и компенсации затрат бюджетов городских округов</t>
  </si>
  <si>
    <t>Функционирование законодательных органов и органов местного самоуправляем.</t>
  </si>
  <si>
    <t>Итого налоговых и неналоговых доходов</t>
  </si>
  <si>
    <t xml:space="preserve"> </t>
  </si>
  <si>
    <t>Субсидия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краевого бюджета</t>
  </si>
  <si>
    <t>Субсидия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кормпорации Фонд содействия реформировнаию жилищно-коммунального хозяйства</t>
  </si>
  <si>
    <t xml:space="preserve">Субсидии бюджетам муниципальных образований Приморского края на социальные выплаты молодым семьям для приобретения (строительства) стандартного жилья </t>
  </si>
  <si>
    <t xml:space="preserve">Прочие субсидии бюджетам муниципальных образований Приморского края на капитальный ремонт зданий и благоустройство территорий муниципальных  образовательных организаций, оказывающих услуги дошкольного образования </t>
  </si>
  <si>
    <t>Субсидии бюджетам городских округов на поддержку государственных программ субъектов РФ и муниципальных программ формирования современной городской среды</t>
  </si>
  <si>
    <t xml:space="preserve">Субсидия бюджетам городских округов на поддержку муниципальных программ по благоустройству территорий муниципальных образований </t>
  </si>
  <si>
    <t>Прочие субсидии бюджетам городских округов на обеспечение земельных участков, предоставленных на бесплатной основе гражданам, имеющих трех и более детей, инженерной инфраструктурой</t>
  </si>
  <si>
    <t xml:space="preserve">Прочие субсидии на комплектование книжных фондов и обеспечение информационно-техническим оборудованием библиотек </t>
  </si>
  <si>
    <t>Субсидии бюджетам городских округов на приобретение спортивного оборудования и инвентаря для приведения организаций спортивной подготовки в нормативное состояние</t>
  </si>
  <si>
    <t>Субсидии бюджетам городских округов на строительство и реконструкцию (модернизацию) объектов питьевого водоснабжения</t>
  </si>
  <si>
    <t>Прочие субсидии бюджетам городских округов Приморского края на проведение работ по сохранению объектов культурного наследия</t>
  </si>
  <si>
    <t>Субсидии бюджетам городских округов Приморского края на создание модельных муниципальных библиотек</t>
  </si>
  <si>
    <t xml:space="preserve">Прочие субсидии на капитальный ремонт и ремонт автомобильных дорог общего пользования населенных пунктов за счет дорожного фонда Приморского края </t>
  </si>
  <si>
    <t xml:space="preserve">Субвенции бюджетам городских округов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общобразовательных организациях Приморского края </t>
  </si>
  <si>
    <t xml:space="preserve">Субвенции бюджетам  муниципальных образований Приморского края на  обеспечение государственных гарантий реализацииправ на получение общедоступного и бесплатного дошкольного образования в муниципальных дошкольных образовательных организациях 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</si>
  <si>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городского округа </t>
  </si>
  <si>
    <t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Примоского края</t>
  </si>
  <si>
    <t xml:space="preserve">Субвенции бюджетам муниципальных образований Приморского края на организацию и по обеспечение оздоровления и отдыха детей (за исключением организации отдыха детей в каникулярное время) </t>
  </si>
  <si>
    <t>Единая субвенция местным бюджетам из краевого бюджета</t>
  </si>
  <si>
    <t>Субвенции бюджетам муниципальных образований Приморского края на осуществление государственных полномочий  по государственному управлению охраной труда</t>
  </si>
  <si>
    <t xml:space="preserve">Субвенции бюджетам муниципальных образований Приморского края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городского округа </t>
  </si>
  <si>
    <t>Субвенции бюджетам муниципальных образований Приморского края  на обеспечение детей-сирот и детей, оставшихся без попечения родителей, жилыми помещениями</t>
  </si>
  <si>
    <t xml:space="preserve">Субвенции бюджетам муниципальных образований Приморского края на реализацию государственных полномочий органов опеки и попечительства в отношении несовершеннолетних </t>
  </si>
  <si>
    <t>Субвенции бюджетам муниципальных образований Приморского края на реализацию государственных полномочий по социальной поддержке детей, оставшихся без попечения родителей, и лиц, оставшихся без попечения родителей</t>
  </si>
  <si>
    <t>Субвенции бюджетам муниципальных образований Приморского края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</si>
  <si>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 xml:space="preserve">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мероприятий при осуществлении деятельности по обращению с животныыми без владельцев </t>
  </si>
  <si>
    <t>Субвенции бюджетам муниципальных образований Приморского края на осуществление отдельных государственных полномочий по выплате компенсации части родительской платы, взимаемой с родителей (законных представителей) за  присмотр иуход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</si>
  <si>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 xml:space="preserve">Субвенции бюджетам муниципальных образований Приморского края на реализацию государственных полномочий по назначению и предоставлению выплаты единовременного пособия при передаче ребенка на воспитание в семью </t>
  </si>
  <si>
    <t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 сирот и детей, оставшихся без попечения родителей, жилыми помещениями за счет средств краевого бюджета</t>
  </si>
  <si>
    <t>Субвенции бюджетам городских округов Приморского края на организацию бесплатного горячего питания обучающихся, получающих начальное общее образование в муниципальных образовательных организациях Приморского края, софинансируемых за счет средств федерального бюджета</t>
  </si>
  <si>
    <t xml:space="preserve">Субвенции бюджетам городских округов Приморского края на проведение Всероссийской переписи населения </t>
  </si>
  <si>
    <t>Субвенции бюджетам муниципальных образований Приморского края на осуществление полномочий РФ по государственной регистрации актов гражданского состояния</t>
  </si>
  <si>
    <t xml:space="preserve">Межбюджетные трансферты бюджетам городских округов Приморского края на ежемесячное денежное вознаграждение за классное руководство педагогическим работникам муниципальных общеобразовательных организаций </t>
  </si>
  <si>
    <t>Возврат остатков субсидий,субвенций и иных межбюджетных трансфертов</t>
  </si>
  <si>
    <t>Субсидии на реализацию проектов  инициативного бюджетирования по направлению  "Твой проект"</t>
  </si>
  <si>
    <t>Дотации местным бюджетам в целях поощрения наилучших показателей социально-экономического развития</t>
  </si>
  <si>
    <t>Субсидии бюджетам на реализацию мероприятий по модернизации библиотек в части комплектования книжных фондов</t>
  </si>
  <si>
    <t>Субвенции бюджетам муниципальных образований Приморского края на осуществление полномочий РФ по государственной регистрации актов гражданского состояния за счет краевого бюджета</t>
  </si>
  <si>
    <t>Субсидия бюджетам на возмещение похоронного дела стоимости услуг по погребению умерших, не подлежащих обязательному страхованию на случай временной нетрудоспособности ив связи с материнством на день смерти и неявляющихся пенсионерами, а также в случае рождения мертвого ребенка по истечении 154 дней беремености,  предоставляемых согласно гарантированному перечню услуг по погребению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</si>
  <si>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</si>
  <si>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</si>
  <si>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</si>
  <si>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</si>
  <si>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</si>
  <si>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</si>
  <si>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</si>
  <si>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</si>
  <si>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</si>
  <si>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</si>
  <si>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</si>
  <si>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</si>
  <si>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</si>
  <si>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</si>
  <si>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0309</t>
  </si>
  <si>
    <t>Гражданская оборона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</si>
  <si>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</si>
  <si>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</si>
  <si>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</si>
  <si>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</si>
  <si>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</si>
  <si>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</si>
  <si>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</si>
  <si>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</si>
  <si>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</si>
  <si>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</si>
  <si>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</si>
  <si>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</si>
  <si>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</si>
  <si>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</si>
  <si>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</si>
  <si>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</si>
  <si>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</si>
  <si>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</si>
  <si>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</si>
  <si>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</si>
  <si>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</si>
  <si>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</si>
  <si>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</si>
  <si>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</si>
  <si>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</si>
  <si>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</si>
  <si>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</si>
  <si>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</t>
  </si>
  <si>
    <t>0709</t>
  </si>
  <si>
    <t>Другие вопросы в области образования</t>
  </si>
  <si>
    <t>0801</t>
  </si>
  <si>
    <t>Культура</t>
  </si>
  <si>
    <t>0804</t>
  </si>
  <si>
    <t>Другие вопросы в области культуры, кинематографии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</si>
  <si>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</si>
  <si>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</si>
  <si>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</si>
  <si>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</si>
  <si>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</si>
  <si>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</si>
  <si>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</si>
  <si>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</si>
  <si>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</si>
  <si>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</si>
  <si>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</si>
  <si>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</si>
  <si>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</si>
  <si>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</si>
  <si>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1202</t>
  </si>
  <si>
    <t>Периодическая печать и издательства</t>
  </si>
  <si>
    <t>Обслуживание государственного внутреннего и муниципального долга</t>
  </si>
  <si>
    <t>Сведения о ходе исполнении бюджета Арсеньевского городского округа      на   01.01. 2022 год</t>
  </si>
  <si>
    <t xml:space="preserve"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 сирот и детей, оставшихся без попечения родителей, жилыми помещениями </t>
  </si>
  <si>
    <t>Субвенции бюджетам городских округов Приморского края на организацию бесплатного горячего питания обучающихся, получающих начальное общее образование в муниципальных образовательных организациях Приморского края, софинансируемых за счет средств краевого бюджета</t>
  </si>
  <si>
    <t>Межбюджетные трансферты на реализацию мероприятий по модернизации библиотек в части комплектования книжных фондов</t>
  </si>
  <si>
    <t>Фактическая численность работников муниципальных учреждений на 01.01.2022г.- 1675 ед., затраты на выплату им заработной платы и страховые взносы - 963 332,82 тыс.руб., численность муниципальных служащих -113 ед., затраты на  выплату денежного содержания муниципальных служащих и страховые взносы 103 385,37 тыс.руб.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</si>
</sst>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\ mmm\ yy"/>
    <numFmt numFmtId="181" formatCode="0.000"/>
    <numFmt numFmtId="182" formatCode="0.0"/>
    <numFmt numFmtId="183" formatCode="#,##0.0"/>
    <numFmt numFmtId="184" formatCode="#,##0.000"/>
    <numFmt numFmtId="185" formatCode="0.0000"/>
    <numFmt numFmtId="186" formatCode="0.00000"/>
    <numFmt numFmtId="187" formatCode="0.000000"/>
    <numFmt numFmtId="188" formatCode="#,##0.0000"/>
    <numFmt numFmtId="189" formatCode="000000"/>
  </numFmts>
  <fonts count="49">
    <font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wrapText="1"/>
    </xf>
    <xf numFmtId="183" fontId="0" fillId="0" borderId="0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4" fontId="4" fillId="0" borderId="0" xfId="0" applyNumberFormat="1" applyFont="1" applyFill="1" applyAlignment="1">
      <alignment/>
    </xf>
    <xf numFmtId="183" fontId="6" fillId="33" borderId="28" xfId="0" applyNumberFormat="1" applyFont="1" applyFill="1" applyBorder="1" applyAlignment="1">
      <alignment/>
    </xf>
    <xf numFmtId="2" fontId="6" fillId="0" borderId="28" xfId="0" applyNumberFormat="1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 horizontal="center"/>
    </xf>
    <xf numFmtId="0" fontId="6" fillId="34" borderId="28" xfId="0" applyFont="1" applyFill="1" applyBorder="1" applyAlignment="1">
      <alignment/>
    </xf>
    <xf numFmtId="0" fontId="6" fillId="34" borderId="28" xfId="0" applyFont="1" applyFill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183" fontId="6" fillId="0" borderId="28" xfId="0" applyNumberFormat="1" applyFont="1" applyBorder="1" applyAlignment="1">
      <alignment/>
    </xf>
    <xf numFmtId="49" fontId="6" fillId="34" borderId="28" xfId="0" applyNumberFormat="1" applyFont="1" applyFill="1" applyBorder="1" applyAlignment="1">
      <alignment horizontal="center"/>
    </xf>
    <xf numFmtId="4" fontId="6" fillId="0" borderId="28" xfId="0" applyNumberFormat="1" applyFont="1" applyBorder="1" applyAlignment="1">
      <alignment/>
    </xf>
    <xf numFmtId="4" fontId="6" fillId="0" borderId="28" xfId="0" applyNumberFormat="1" applyFont="1" applyBorder="1" applyAlignment="1">
      <alignment horizontal="right"/>
    </xf>
    <xf numFmtId="182" fontId="6" fillId="0" borderId="28" xfId="0" applyNumberFormat="1" applyFont="1" applyBorder="1" applyAlignment="1">
      <alignment/>
    </xf>
    <xf numFmtId="49" fontId="6" fillId="0" borderId="28" xfId="0" applyNumberFormat="1" applyFont="1" applyBorder="1" applyAlignment="1">
      <alignment wrapText="1"/>
    </xf>
    <xf numFmtId="0" fontId="6" fillId="35" borderId="28" xfId="0" applyFont="1" applyFill="1" applyBorder="1" applyAlignment="1">
      <alignment/>
    </xf>
    <xf numFmtId="0" fontId="6" fillId="35" borderId="28" xfId="0" applyFont="1" applyFill="1" applyBorder="1" applyAlignment="1">
      <alignment horizontal="center"/>
    </xf>
    <xf numFmtId="0" fontId="8" fillId="35" borderId="28" xfId="0" applyFont="1" applyFill="1" applyBorder="1" applyAlignment="1">
      <alignment horizontal="center"/>
    </xf>
    <xf numFmtId="4" fontId="8" fillId="35" borderId="28" xfId="0" applyNumberFormat="1" applyFont="1" applyFill="1" applyBorder="1" applyAlignment="1">
      <alignment/>
    </xf>
    <xf numFmtId="182" fontId="8" fillId="35" borderId="28" xfId="0" applyNumberFormat="1" applyFont="1" applyFill="1" applyBorder="1" applyAlignment="1">
      <alignment/>
    </xf>
    <xf numFmtId="0" fontId="8" fillId="0" borderId="28" xfId="0" applyFont="1" applyBorder="1" applyAlignment="1">
      <alignment/>
    </xf>
    <xf numFmtId="182" fontId="8" fillId="0" borderId="28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30" xfId="0" applyFont="1" applyBorder="1" applyAlignment="1">
      <alignment horizontal="center"/>
    </xf>
    <xf numFmtId="0" fontId="8" fillId="0" borderId="28" xfId="0" applyFont="1" applyBorder="1" applyAlignment="1">
      <alignment wrapText="1"/>
    </xf>
    <xf numFmtId="0" fontId="8" fillId="0" borderId="28" xfId="0" applyFont="1" applyBorder="1" applyAlignment="1">
      <alignment/>
    </xf>
    <xf numFmtId="182" fontId="8" fillId="0" borderId="28" xfId="0" applyNumberFormat="1" applyFont="1" applyBorder="1" applyAlignment="1">
      <alignment/>
    </xf>
    <xf numFmtId="183" fontId="6" fillId="0" borderId="10" xfId="0" applyNumberFormat="1" applyFont="1" applyBorder="1" applyAlignment="1">
      <alignment/>
    </xf>
    <xf numFmtId="0" fontId="6" fillId="0" borderId="28" xfId="0" applyFont="1" applyBorder="1" applyAlignment="1">
      <alignment wrapText="1"/>
    </xf>
    <xf numFmtId="4" fontId="6" fillId="33" borderId="10" xfId="0" applyNumberFormat="1" applyFont="1" applyFill="1" applyBorder="1" applyAlignment="1">
      <alignment/>
    </xf>
    <xf numFmtId="0" fontId="6" fillId="0" borderId="30" xfId="0" applyFont="1" applyBorder="1" applyAlignment="1">
      <alignment wrapText="1"/>
    </xf>
    <xf numFmtId="0" fontId="6" fillId="0" borderId="30" xfId="0" applyFont="1" applyBorder="1" applyAlignment="1">
      <alignment vertical="top" wrapText="1"/>
    </xf>
    <xf numFmtId="183" fontId="6" fillId="33" borderId="10" xfId="0" applyNumberFormat="1" applyFont="1" applyFill="1" applyBorder="1" applyAlignment="1">
      <alignment/>
    </xf>
    <xf numFmtId="0" fontId="8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4" fontId="6" fillId="33" borderId="28" xfId="0" applyNumberFormat="1" applyFont="1" applyFill="1" applyBorder="1" applyAlignment="1">
      <alignment/>
    </xf>
    <xf numFmtId="0" fontId="8" fillId="34" borderId="28" xfId="0" applyFont="1" applyFill="1" applyBorder="1" applyAlignment="1">
      <alignment horizontal="center"/>
    </xf>
    <xf numFmtId="4" fontId="8" fillId="34" borderId="28" xfId="0" applyNumberFormat="1" applyFont="1" applyFill="1" applyBorder="1" applyAlignment="1">
      <alignment/>
    </xf>
    <xf numFmtId="182" fontId="8" fillId="34" borderId="28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8" fillId="33" borderId="28" xfId="0" applyNumberFormat="1" applyFont="1" applyFill="1" applyBorder="1" applyAlignment="1">
      <alignment/>
    </xf>
    <xf numFmtId="4" fontId="8" fillId="33" borderId="10" xfId="0" applyNumberFormat="1" applyFont="1" applyFill="1" applyBorder="1" applyAlignment="1">
      <alignment/>
    </xf>
    <xf numFmtId="4" fontId="8" fillId="33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6" fillId="0" borderId="33" xfId="0" applyNumberFormat="1" applyFont="1" applyBorder="1" applyAlignment="1">
      <alignment horizontal="center"/>
    </xf>
    <xf numFmtId="4" fontId="48" fillId="0" borderId="28" xfId="0" applyNumberFormat="1" applyFont="1" applyBorder="1" applyAlignment="1">
      <alignment vertical="center" wrapText="1"/>
    </xf>
    <xf numFmtId="4" fontId="48" fillId="0" borderId="28" xfId="0" applyNumberFormat="1" applyFont="1" applyBorder="1" applyAlignment="1">
      <alignment horizontal="right" wrapText="1"/>
    </xf>
    <xf numFmtId="4" fontId="6" fillId="0" borderId="29" xfId="0" applyNumberFormat="1" applyFont="1" applyBorder="1" applyAlignment="1">
      <alignment/>
    </xf>
    <xf numFmtId="49" fontId="8" fillId="0" borderId="28" xfId="0" applyNumberFormat="1" applyFont="1" applyBorder="1" applyAlignment="1">
      <alignment horizontal="center"/>
    </xf>
    <xf numFmtId="49" fontId="8" fillId="0" borderId="28" xfId="0" applyNumberFormat="1" applyFont="1" applyBorder="1" applyAlignment="1">
      <alignment wrapText="1"/>
    </xf>
    <xf numFmtId="4" fontId="8" fillId="0" borderId="28" xfId="0" applyNumberFormat="1" applyFont="1" applyBorder="1" applyAlignment="1">
      <alignment/>
    </xf>
    <xf numFmtId="0" fontId="48" fillId="0" borderId="28" xfId="0" applyFont="1" applyBorder="1" applyAlignment="1">
      <alignment vertical="center" wrapText="1"/>
    </xf>
    <xf numFmtId="49" fontId="6" fillId="0" borderId="33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48" fillId="0" borderId="0" xfId="0" applyFont="1" applyBorder="1" applyAlignment="1">
      <alignment vertical="center" wrapText="1"/>
    </xf>
    <xf numFmtId="4" fontId="6" fillId="0" borderId="0" xfId="0" applyNumberFormat="1" applyFont="1" applyBorder="1" applyAlignment="1">
      <alignment/>
    </xf>
    <xf numFmtId="182" fontId="6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183" fontId="6" fillId="0" borderId="29" xfId="0" applyNumberFormat="1" applyFont="1" applyBorder="1" applyAlignment="1">
      <alignment/>
    </xf>
    <xf numFmtId="0" fontId="48" fillId="0" borderId="28" xfId="0" applyFont="1" applyBorder="1" applyAlignment="1">
      <alignment/>
    </xf>
    <xf numFmtId="4" fontId="6" fillId="0" borderId="0" xfId="0" applyNumberFormat="1" applyFont="1" applyAlignment="1">
      <alignment/>
    </xf>
    <xf numFmtId="4" fontId="6" fillId="0" borderId="28" xfId="0" applyNumberFormat="1" applyFont="1" applyFill="1" applyBorder="1" applyAlignment="1">
      <alignment/>
    </xf>
    <xf numFmtId="183" fontId="6" fillId="0" borderId="28" xfId="0" applyNumberFormat="1" applyFont="1" applyFill="1" applyBorder="1" applyAlignment="1">
      <alignment/>
    </xf>
    <xf numFmtId="2" fontId="1" fillId="0" borderId="34" xfId="0" applyNumberFormat="1" applyFont="1" applyBorder="1" applyAlignment="1">
      <alignment horizontal="left" wrapText="1"/>
    </xf>
    <xf numFmtId="0" fontId="1" fillId="0" borderId="34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66"/>
  <sheetViews>
    <sheetView tabSelected="1" zoomScalePageLayoutView="0" workbookViewId="0" topLeftCell="A1">
      <selection activeCell="K137" sqref="K137"/>
    </sheetView>
  </sheetViews>
  <sheetFormatPr defaultColWidth="8.875" defaultRowHeight="12.75"/>
  <cols>
    <col min="1" max="1" width="2.875" style="0" customWidth="1"/>
    <col min="2" max="2" width="5.125" style="1" customWidth="1"/>
    <col min="3" max="3" width="60.125" style="0" customWidth="1"/>
    <col min="4" max="4" width="16.25390625" style="0" customWidth="1"/>
    <col min="5" max="5" width="16.125" style="0" customWidth="1"/>
    <col min="6" max="6" width="7.25390625" style="0" customWidth="1"/>
    <col min="7" max="7" width="8.875" style="2" customWidth="1"/>
    <col min="8" max="8" width="9.25390625" style="2" bestFit="1" customWidth="1"/>
    <col min="9" max="16384" width="8.875" style="2" customWidth="1"/>
  </cols>
  <sheetData>
    <row r="1" spans="1:6" s="7" customFormat="1" ht="39.75" customHeight="1">
      <c r="A1" s="8"/>
      <c r="B1" s="9"/>
      <c r="C1" s="30" t="s">
        <v>163</v>
      </c>
      <c r="D1" s="30"/>
      <c r="E1" s="30"/>
      <c r="F1" s="10"/>
    </row>
    <row r="2" spans="1:6" s="7" customFormat="1" ht="1.5" customHeight="1" thickBot="1">
      <c r="A2" s="8"/>
      <c r="B2" s="9"/>
      <c r="C2" s="11"/>
      <c r="D2" s="11"/>
      <c r="E2" s="11"/>
      <c r="F2" s="11"/>
    </row>
    <row r="3" spans="1:6" s="19" customFormat="1" ht="12.75" customHeight="1">
      <c r="A3" s="15" t="s">
        <v>0</v>
      </c>
      <c r="B3" s="16" t="s">
        <v>1</v>
      </c>
      <c r="C3" s="16" t="s">
        <v>2</v>
      </c>
      <c r="D3" s="16" t="s">
        <v>3</v>
      </c>
      <c r="E3" s="17" t="s">
        <v>37</v>
      </c>
      <c r="F3" s="18"/>
    </row>
    <row r="4" spans="1:6" s="19" customFormat="1" ht="9.75" customHeight="1">
      <c r="A4" s="20" t="s">
        <v>4</v>
      </c>
      <c r="B4" s="21" t="s">
        <v>5</v>
      </c>
      <c r="C4" s="21"/>
      <c r="D4" s="21"/>
      <c r="E4" s="22" t="s">
        <v>6</v>
      </c>
      <c r="F4" s="23" t="s">
        <v>7</v>
      </c>
    </row>
    <row r="5" spans="1:6" s="19" customFormat="1" ht="12" thickBot="1">
      <c r="A5" s="24"/>
      <c r="B5" s="25"/>
      <c r="C5" s="25"/>
      <c r="D5" s="26"/>
      <c r="E5" s="26"/>
      <c r="F5" s="27"/>
    </row>
    <row r="6" spans="1:6" s="19" customFormat="1" ht="12" customHeight="1" thickBot="1">
      <c r="A6" s="28">
        <v>1</v>
      </c>
      <c r="B6" s="29">
        <v>2</v>
      </c>
      <c r="C6" s="32">
        <v>3</v>
      </c>
      <c r="D6" s="28">
        <v>4</v>
      </c>
      <c r="E6" s="33">
        <v>5</v>
      </c>
      <c r="F6" s="34">
        <v>6</v>
      </c>
    </row>
    <row r="7" spans="1:6" s="3" customFormat="1" ht="13.5" customHeight="1">
      <c r="A7" s="4"/>
      <c r="B7" s="6"/>
      <c r="C7" s="31" t="s">
        <v>8</v>
      </c>
      <c r="D7" s="4"/>
      <c r="E7" s="4"/>
      <c r="F7" s="4"/>
    </row>
    <row r="8" spans="1:6" s="19" customFormat="1" ht="15.75" customHeight="1">
      <c r="A8" s="42">
        <v>1</v>
      </c>
      <c r="B8" s="42"/>
      <c r="C8" s="38" t="s">
        <v>9</v>
      </c>
      <c r="D8" s="46">
        <v>502202000</v>
      </c>
      <c r="E8" s="47">
        <v>388308859.4</v>
      </c>
      <c r="F8" s="48">
        <f aca="true" t="shared" si="0" ref="F8:F21">E8/D8*100</f>
        <v>77.32124909896814</v>
      </c>
    </row>
    <row r="9" spans="1:6" s="19" customFormat="1" ht="15.75" customHeight="1">
      <c r="A9" s="42">
        <v>2</v>
      </c>
      <c r="B9" s="42"/>
      <c r="C9" s="38" t="s">
        <v>47</v>
      </c>
      <c r="D9" s="46">
        <v>14860000</v>
      </c>
      <c r="E9" s="46">
        <v>15000401.61</v>
      </c>
      <c r="F9" s="48">
        <f t="shared" si="0"/>
        <v>100.94482913862718</v>
      </c>
    </row>
    <row r="10" spans="1:6" s="19" customFormat="1" ht="16.5" customHeight="1">
      <c r="A10" s="42">
        <v>3</v>
      </c>
      <c r="B10" s="42"/>
      <c r="C10" s="38" t="s">
        <v>10</v>
      </c>
      <c r="D10" s="46">
        <v>10000000</v>
      </c>
      <c r="E10" s="46">
        <v>10126893.61</v>
      </c>
      <c r="F10" s="48">
        <f t="shared" si="0"/>
        <v>101.26893609999999</v>
      </c>
    </row>
    <row r="11" spans="1:6" s="19" customFormat="1" ht="15.75" customHeight="1">
      <c r="A11" s="42">
        <v>4</v>
      </c>
      <c r="B11" s="42"/>
      <c r="C11" s="38" t="s">
        <v>11</v>
      </c>
      <c r="D11" s="46">
        <v>23700000</v>
      </c>
      <c r="E11" s="46">
        <v>24448153.22</v>
      </c>
      <c r="F11" s="48">
        <f t="shared" si="0"/>
        <v>103.1567646413502</v>
      </c>
    </row>
    <row r="12" spans="1:6" s="19" customFormat="1" ht="15.75" customHeight="1">
      <c r="A12" s="42">
        <v>5</v>
      </c>
      <c r="B12" s="42"/>
      <c r="C12" s="38" t="s">
        <v>12</v>
      </c>
      <c r="D12" s="46">
        <v>22900000</v>
      </c>
      <c r="E12" s="46">
        <v>23816555.22</v>
      </c>
      <c r="F12" s="48">
        <f t="shared" si="0"/>
        <v>104.00242454148471</v>
      </c>
    </row>
    <row r="13" spans="1:6" s="19" customFormat="1" ht="15.75" customHeight="1">
      <c r="A13" s="42">
        <v>6</v>
      </c>
      <c r="B13" s="42"/>
      <c r="C13" s="38" t="s">
        <v>13</v>
      </c>
      <c r="D13" s="46">
        <v>6150000</v>
      </c>
      <c r="E13" s="46">
        <v>6347382.71</v>
      </c>
      <c r="F13" s="48">
        <f t="shared" si="0"/>
        <v>103.2094749593496</v>
      </c>
    </row>
    <row r="14" spans="1:6" s="19" customFormat="1" ht="17.25" customHeight="1">
      <c r="A14" s="42">
        <v>7</v>
      </c>
      <c r="B14" s="42"/>
      <c r="C14" s="38" t="s">
        <v>14</v>
      </c>
      <c r="D14" s="46">
        <v>11590000</v>
      </c>
      <c r="E14" s="46">
        <v>12213317.86</v>
      </c>
      <c r="F14" s="48">
        <f t="shared" si="0"/>
        <v>105.37806609145815</v>
      </c>
    </row>
    <row r="15" spans="1:6" s="19" customFormat="1" ht="16.5" customHeight="1">
      <c r="A15" s="42">
        <v>8</v>
      </c>
      <c r="B15" s="42"/>
      <c r="C15" s="38" t="s">
        <v>15</v>
      </c>
      <c r="D15" s="46">
        <v>14740000</v>
      </c>
      <c r="E15" s="46">
        <v>16298631.17</v>
      </c>
      <c r="F15" s="48">
        <f t="shared" si="0"/>
        <v>110.57415990502035</v>
      </c>
    </row>
    <row r="16" spans="1:6" s="19" customFormat="1" ht="13.5" customHeight="1" hidden="1">
      <c r="A16" s="42"/>
      <c r="B16" s="42"/>
      <c r="C16" s="38"/>
      <c r="D16" s="44"/>
      <c r="E16" s="44"/>
      <c r="F16" s="48"/>
    </row>
    <row r="17" spans="1:6" s="19" customFormat="1" ht="15.75" customHeight="1">
      <c r="A17" s="42">
        <v>9</v>
      </c>
      <c r="B17" s="42"/>
      <c r="C17" s="38" t="s">
        <v>16</v>
      </c>
      <c r="D17" s="46">
        <v>4590000</v>
      </c>
      <c r="E17" s="46">
        <v>4613327.07</v>
      </c>
      <c r="F17" s="48">
        <f t="shared" si="0"/>
        <v>100.50821503267974</v>
      </c>
    </row>
    <row r="18" spans="1:6" s="19" customFormat="1" ht="13.5" customHeight="1" hidden="1">
      <c r="A18" s="42">
        <v>10</v>
      </c>
      <c r="B18" s="42"/>
      <c r="C18" s="49" t="s">
        <v>53</v>
      </c>
      <c r="D18" s="44"/>
      <c r="E18" s="46"/>
      <c r="F18" s="48">
        <v>0</v>
      </c>
    </row>
    <row r="19" spans="1:6" s="19" customFormat="1" ht="15" customHeight="1">
      <c r="A19" s="42">
        <v>11</v>
      </c>
      <c r="B19" s="42"/>
      <c r="C19" s="38" t="s">
        <v>17</v>
      </c>
      <c r="D19" s="46">
        <v>280000</v>
      </c>
      <c r="E19" s="46">
        <v>279880.82</v>
      </c>
      <c r="F19" s="48">
        <f t="shared" si="0"/>
        <v>99.95743571428571</v>
      </c>
    </row>
    <row r="20" spans="1:6" s="19" customFormat="1" ht="16.5" customHeight="1">
      <c r="A20" s="42">
        <v>12</v>
      </c>
      <c r="B20" s="42"/>
      <c r="C20" s="38" t="s">
        <v>41</v>
      </c>
      <c r="D20" s="46">
        <v>4100000</v>
      </c>
      <c r="E20" s="46">
        <v>5510866.66</v>
      </c>
      <c r="F20" s="48">
        <f t="shared" si="0"/>
        <v>134.4113819512195</v>
      </c>
    </row>
    <row r="21" spans="1:6" s="19" customFormat="1" ht="14.25" customHeight="1">
      <c r="A21" s="42">
        <v>13</v>
      </c>
      <c r="B21" s="42"/>
      <c r="C21" s="38" t="s">
        <v>39</v>
      </c>
      <c r="D21" s="46">
        <v>20782400</v>
      </c>
      <c r="E21" s="46">
        <v>24561809.54</v>
      </c>
      <c r="F21" s="48">
        <f t="shared" si="0"/>
        <v>118.1856260104704</v>
      </c>
    </row>
    <row r="22" spans="1:6" s="19" customFormat="1" ht="16.5" customHeight="1">
      <c r="A22" s="42">
        <v>14</v>
      </c>
      <c r="B22" s="42"/>
      <c r="C22" s="38" t="s">
        <v>38</v>
      </c>
      <c r="D22" s="46">
        <v>3600000</v>
      </c>
      <c r="E22" s="46">
        <v>4067691.87</v>
      </c>
      <c r="F22" s="48">
        <f aca="true" t="shared" si="1" ref="F22:F28">E22/D22*100</f>
        <v>112.99144083333334</v>
      </c>
    </row>
    <row r="23" spans="1:6" s="19" customFormat="1" ht="15" customHeight="1">
      <c r="A23" s="42"/>
      <c r="B23" s="42"/>
      <c r="C23" s="38" t="s">
        <v>45</v>
      </c>
      <c r="D23" s="46">
        <v>12090000</v>
      </c>
      <c r="E23" s="46">
        <v>13663774.79</v>
      </c>
      <c r="F23" s="48">
        <f t="shared" si="1"/>
        <v>113.01716120760959</v>
      </c>
    </row>
    <row r="24" spans="1:6" s="7" customFormat="1" ht="11.25" customHeight="1">
      <c r="A24" s="50"/>
      <c r="B24" s="51"/>
      <c r="C24" s="52" t="s">
        <v>55</v>
      </c>
      <c r="D24" s="53">
        <f>SUM(D8:D23)</f>
        <v>651584400</v>
      </c>
      <c r="E24" s="53">
        <f>SUM(E8:E23)</f>
        <v>549257545.5500001</v>
      </c>
      <c r="F24" s="54">
        <f t="shared" si="1"/>
        <v>84.29568687494668</v>
      </c>
    </row>
    <row r="25" spans="1:6" s="19" customFormat="1" ht="16.5" customHeight="1">
      <c r="A25" s="38">
        <v>16</v>
      </c>
      <c r="B25" s="42"/>
      <c r="C25" s="55" t="s">
        <v>18</v>
      </c>
      <c r="D25" s="78">
        <f>D26+D27</f>
        <v>109269350</v>
      </c>
      <c r="E25" s="79">
        <f>E26+E27</f>
        <v>109269350</v>
      </c>
      <c r="F25" s="56">
        <v>0</v>
      </c>
    </row>
    <row r="26" spans="1:6" s="19" customFormat="1" ht="18.75" customHeight="1">
      <c r="A26" s="57">
        <v>17</v>
      </c>
      <c r="B26" s="58"/>
      <c r="C26" s="55" t="s">
        <v>51</v>
      </c>
      <c r="D26" s="79">
        <v>89269350</v>
      </c>
      <c r="E26" s="79">
        <v>89269350</v>
      </c>
      <c r="F26" s="56">
        <v>0</v>
      </c>
    </row>
    <row r="27" spans="1:6" s="19" customFormat="1" ht="21" customHeight="1">
      <c r="A27" s="57">
        <v>18</v>
      </c>
      <c r="B27" s="58"/>
      <c r="C27" s="59" t="s">
        <v>92</v>
      </c>
      <c r="D27" s="79">
        <v>20000000</v>
      </c>
      <c r="E27" s="79">
        <v>20000000</v>
      </c>
      <c r="F27" s="56">
        <v>0</v>
      </c>
    </row>
    <row r="28" spans="1:6" s="19" customFormat="1" ht="21" customHeight="1">
      <c r="A28" s="57">
        <v>19</v>
      </c>
      <c r="B28" s="58"/>
      <c r="C28" s="60" t="s">
        <v>46</v>
      </c>
      <c r="D28" s="80">
        <f>SUM(D30:D45)</f>
        <v>296428994.09</v>
      </c>
      <c r="E28" s="80">
        <f>SUM(E30:E55)</f>
        <v>291513081.62000006</v>
      </c>
      <c r="F28" s="61">
        <f t="shared" si="1"/>
        <v>98.3416222542295</v>
      </c>
    </row>
    <row r="29" spans="1:6" s="19" customFormat="1" ht="9.75" customHeight="1">
      <c r="A29" s="57"/>
      <c r="B29" s="58"/>
      <c r="C29" s="38" t="s">
        <v>20</v>
      </c>
      <c r="D29" s="62"/>
      <c r="E29" s="62"/>
      <c r="F29" s="48"/>
    </row>
    <row r="30" spans="1:6" s="7" customFormat="1" ht="51" customHeight="1">
      <c r="A30" s="57"/>
      <c r="B30" s="58"/>
      <c r="C30" s="63" t="s">
        <v>57</v>
      </c>
      <c r="D30" s="81">
        <v>3779729.28</v>
      </c>
      <c r="E30" s="81">
        <v>3779729.28</v>
      </c>
      <c r="F30" s="48">
        <f aca="true" t="shared" si="2" ref="F30:F40">E30/D30*100</f>
        <v>100</v>
      </c>
    </row>
    <row r="31" spans="1:6" s="7" customFormat="1" ht="73.5" customHeight="1">
      <c r="A31" s="57"/>
      <c r="B31" s="58"/>
      <c r="C31" s="65" t="s">
        <v>58</v>
      </c>
      <c r="D31" s="81">
        <v>21623020.85</v>
      </c>
      <c r="E31" s="81">
        <v>21623020.85</v>
      </c>
      <c r="F31" s="48">
        <f t="shared" si="2"/>
        <v>100</v>
      </c>
    </row>
    <row r="32" spans="1:6" s="7" customFormat="1" ht="37.5" customHeight="1">
      <c r="A32" s="57"/>
      <c r="B32" s="58"/>
      <c r="C32" s="65" t="s">
        <v>59</v>
      </c>
      <c r="D32" s="64">
        <v>2011750</v>
      </c>
      <c r="E32" s="81">
        <v>2011750</v>
      </c>
      <c r="F32" s="48">
        <f t="shared" si="2"/>
        <v>100</v>
      </c>
    </row>
    <row r="33" spans="1:6" s="19" customFormat="1" ht="49.5" customHeight="1">
      <c r="A33" s="57"/>
      <c r="B33" s="58"/>
      <c r="C33" s="63" t="s">
        <v>60</v>
      </c>
      <c r="D33" s="64">
        <v>1069561.89</v>
      </c>
      <c r="E33" s="81">
        <v>1069561.89</v>
      </c>
      <c r="F33" s="48">
        <f t="shared" si="2"/>
        <v>100</v>
      </c>
    </row>
    <row r="34" spans="1:6" s="19" customFormat="1" ht="36.75" customHeight="1">
      <c r="A34" s="57"/>
      <c r="B34" s="58"/>
      <c r="C34" s="65" t="s">
        <v>61</v>
      </c>
      <c r="D34" s="64">
        <v>33334778.79</v>
      </c>
      <c r="E34" s="81">
        <v>33334778.79</v>
      </c>
      <c r="F34" s="48">
        <f t="shared" si="2"/>
        <v>100</v>
      </c>
    </row>
    <row r="35" spans="1:6" s="19" customFormat="1" ht="30" customHeight="1">
      <c r="A35" s="57"/>
      <c r="B35" s="58"/>
      <c r="C35" s="65" t="s">
        <v>62</v>
      </c>
      <c r="D35" s="64">
        <v>15898714.54</v>
      </c>
      <c r="E35" s="81">
        <v>15898714.54</v>
      </c>
      <c r="F35" s="48">
        <f t="shared" si="2"/>
        <v>100</v>
      </c>
    </row>
    <row r="36" spans="1:6" s="19" customFormat="1" ht="40.5" customHeight="1">
      <c r="A36" s="57"/>
      <c r="B36" s="58"/>
      <c r="C36" s="65" t="s">
        <v>63</v>
      </c>
      <c r="D36" s="64">
        <v>10868711.93</v>
      </c>
      <c r="E36" s="81">
        <v>10868711.93</v>
      </c>
      <c r="F36" s="48">
        <f t="shared" si="2"/>
        <v>100</v>
      </c>
    </row>
    <row r="37" spans="1:6" s="19" customFormat="1" ht="25.5" customHeight="1">
      <c r="A37" s="57"/>
      <c r="B37" s="58"/>
      <c r="C37" s="65" t="s">
        <v>64</v>
      </c>
      <c r="D37" s="64">
        <v>226442.89</v>
      </c>
      <c r="E37" s="81">
        <v>226442.89</v>
      </c>
      <c r="F37" s="48">
        <f t="shared" si="2"/>
        <v>100</v>
      </c>
    </row>
    <row r="38" spans="1:6" s="19" customFormat="1" ht="23.25" customHeight="1">
      <c r="A38" s="57"/>
      <c r="B38" s="58"/>
      <c r="C38" s="65" t="s">
        <v>91</v>
      </c>
      <c r="D38" s="64">
        <v>8954999.99</v>
      </c>
      <c r="E38" s="81">
        <v>8939999.98</v>
      </c>
      <c r="F38" s="48">
        <f t="shared" si="2"/>
        <v>99.8324957005388</v>
      </c>
    </row>
    <row r="39" spans="1:6" s="19" customFormat="1" ht="35.25" customHeight="1">
      <c r="A39" s="57"/>
      <c r="B39" s="58"/>
      <c r="C39" s="65" t="s">
        <v>65</v>
      </c>
      <c r="D39" s="64">
        <v>8307273</v>
      </c>
      <c r="E39" s="81">
        <v>4303054.39</v>
      </c>
      <c r="F39" s="48">
        <f t="shared" si="2"/>
        <v>51.7986394572563</v>
      </c>
    </row>
    <row r="40" spans="1:6" s="19" customFormat="1" ht="28.5" customHeight="1">
      <c r="A40" s="57"/>
      <c r="B40" s="58"/>
      <c r="C40" s="65" t="s">
        <v>66</v>
      </c>
      <c r="D40" s="64">
        <v>138108061.23</v>
      </c>
      <c r="E40" s="81">
        <v>137211367.38</v>
      </c>
      <c r="F40" s="48">
        <f t="shared" si="2"/>
        <v>99.35073026004856</v>
      </c>
    </row>
    <row r="41" spans="1:6" s="19" customFormat="1" ht="28.5" customHeight="1">
      <c r="A41" s="57"/>
      <c r="B41" s="58"/>
      <c r="C41" s="65" t="s">
        <v>67</v>
      </c>
      <c r="D41" s="64">
        <v>900518.9</v>
      </c>
      <c r="E41" s="81">
        <v>900518.9</v>
      </c>
      <c r="F41" s="48">
        <f>E41/D41*100</f>
        <v>100</v>
      </c>
    </row>
    <row r="42" spans="1:6" s="19" customFormat="1" ht="28.5" customHeight="1" hidden="1">
      <c r="A42" s="57"/>
      <c r="B42" s="58"/>
      <c r="C42" s="65" t="s">
        <v>68</v>
      </c>
      <c r="D42" s="64"/>
      <c r="E42" s="81">
        <v>0</v>
      </c>
      <c r="F42" s="48" t="e">
        <f>E42/D42*100</f>
        <v>#DIV/0!</v>
      </c>
    </row>
    <row r="43" spans="1:6" s="19" customFormat="1" ht="45.75" customHeight="1">
      <c r="A43" s="57"/>
      <c r="B43" s="58"/>
      <c r="C43" s="65" t="s">
        <v>69</v>
      </c>
      <c r="D43" s="64">
        <v>50000000</v>
      </c>
      <c r="E43" s="81">
        <v>50000000</v>
      </c>
      <c r="F43" s="48">
        <f>E43/D43*100</f>
        <v>100</v>
      </c>
    </row>
    <row r="44" spans="1:6" s="19" customFormat="1" ht="24" customHeight="1" hidden="1">
      <c r="A44" s="57"/>
      <c r="B44" s="58"/>
      <c r="C44" s="65"/>
      <c r="D44" s="64"/>
      <c r="E44" s="81"/>
      <c r="F44" s="48" t="e">
        <f>E44/D44*100</f>
        <v>#DIV/0!</v>
      </c>
    </row>
    <row r="45" spans="1:6" s="19" customFormat="1" ht="25.5" customHeight="1">
      <c r="A45" s="57"/>
      <c r="B45" s="58"/>
      <c r="C45" s="65" t="s">
        <v>93</v>
      </c>
      <c r="D45" s="64">
        <v>1345430.8</v>
      </c>
      <c r="E45" s="81">
        <v>1345430.8</v>
      </c>
      <c r="F45" s="48">
        <f aca="true" t="shared" si="3" ref="F45:F55">E45/D45*100</f>
        <v>100</v>
      </c>
    </row>
    <row r="46" spans="1:6" s="19" customFormat="1" ht="22.5" customHeight="1" hidden="1">
      <c r="A46" s="57"/>
      <c r="B46" s="58"/>
      <c r="C46" s="65"/>
      <c r="D46" s="64"/>
      <c r="E46" s="64"/>
      <c r="F46" s="48" t="e">
        <f t="shared" si="3"/>
        <v>#DIV/0!</v>
      </c>
    </row>
    <row r="47" spans="1:6" s="19" customFormat="1" ht="26.25" customHeight="1" hidden="1">
      <c r="A47" s="57"/>
      <c r="B47" s="58"/>
      <c r="C47" s="65"/>
      <c r="D47" s="64"/>
      <c r="E47" s="64"/>
      <c r="F47" s="48" t="e">
        <f t="shared" si="3"/>
        <v>#DIV/0!</v>
      </c>
    </row>
    <row r="48" spans="1:6" s="19" customFormat="1" ht="25.5" customHeight="1" hidden="1">
      <c r="A48" s="57"/>
      <c r="B48" s="58"/>
      <c r="C48" s="65"/>
      <c r="D48" s="64"/>
      <c r="E48" s="64"/>
      <c r="F48" s="48" t="e">
        <f t="shared" si="3"/>
        <v>#DIV/0!</v>
      </c>
    </row>
    <row r="49" spans="1:6" s="19" customFormat="1" ht="25.5" customHeight="1" hidden="1">
      <c r="A49" s="57"/>
      <c r="B49" s="58"/>
      <c r="C49" s="65"/>
      <c r="D49" s="64"/>
      <c r="E49" s="64"/>
      <c r="F49" s="48" t="e">
        <f t="shared" si="3"/>
        <v>#DIV/0!</v>
      </c>
    </row>
    <row r="50" spans="1:6" s="19" customFormat="1" ht="34.5" customHeight="1" hidden="1">
      <c r="A50" s="57"/>
      <c r="B50" s="58"/>
      <c r="C50" s="65"/>
      <c r="D50" s="64"/>
      <c r="E50" s="64"/>
      <c r="F50" s="48" t="e">
        <f t="shared" si="3"/>
        <v>#DIV/0!</v>
      </c>
    </row>
    <row r="51" spans="1:6" s="19" customFormat="1" ht="26.25" customHeight="1" hidden="1">
      <c r="A51" s="57"/>
      <c r="B51" s="58"/>
      <c r="C51" s="65"/>
      <c r="D51" s="64"/>
      <c r="E51" s="64"/>
      <c r="F51" s="48" t="e">
        <f t="shared" si="3"/>
        <v>#DIV/0!</v>
      </c>
    </row>
    <row r="52" spans="1:6" s="19" customFormat="1" ht="29.25" customHeight="1" hidden="1">
      <c r="A52" s="57"/>
      <c r="B52" s="58"/>
      <c r="C52" s="66"/>
      <c r="D52" s="64"/>
      <c r="E52" s="64"/>
      <c r="F52" s="48" t="e">
        <f t="shared" si="3"/>
        <v>#DIV/0!</v>
      </c>
    </row>
    <row r="53" spans="1:6" s="19" customFormat="1" ht="27" customHeight="1" hidden="1">
      <c r="A53" s="57"/>
      <c r="B53" s="58"/>
      <c r="C53" s="66"/>
      <c r="D53" s="64"/>
      <c r="E53" s="67"/>
      <c r="F53" s="48" t="e">
        <f t="shared" si="3"/>
        <v>#DIV/0!</v>
      </c>
    </row>
    <row r="54" spans="1:6" s="19" customFormat="1" ht="54.75" customHeight="1" hidden="1">
      <c r="A54" s="57"/>
      <c r="B54" s="58"/>
      <c r="C54" s="66"/>
      <c r="D54" s="64"/>
      <c r="E54" s="67"/>
      <c r="F54" s="48" t="e">
        <f t="shared" si="3"/>
        <v>#DIV/0!</v>
      </c>
    </row>
    <row r="55" spans="1:6" s="19" customFormat="1" ht="27" customHeight="1" hidden="1">
      <c r="A55" s="57"/>
      <c r="B55" s="58"/>
      <c r="C55" s="66"/>
      <c r="D55" s="64"/>
      <c r="E55" s="64"/>
      <c r="F55" s="48" t="e">
        <f t="shared" si="3"/>
        <v>#DIV/0!</v>
      </c>
    </row>
    <row r="56" spans="1:8" s="19" customFormat="1" ht="24.75" customHeight="1">
      <c r="A56" s="57">
        <v>20</v>
      </c>
      <c r="B56" s="58"/>
      <c r="C56" s="68" t="s">
        <v>19</v>
      </c>
      <c r="D56" s="80">
        <f>SUM(D59:D100)</f>
        <v>612281800.7800001</v>
      </c>
      <c r="E56" s="80">
        <f>SUM(E59:E100)</f>
        <v>604725277.86</v>
      </c>
      <c r="F56" s="61">
        <f>E56/D56*100</f>
        <v>98.76584231143673</v>
      </c>
      <c r="G56" s="35"/>
      <c r="H56" s="35"/>
    </row>
    <row r="57" spans="1:6" s="19" customFormat="1" ht="21.75" customHeight="1" hidden="1">
      <c r="A57" s="57"/>
      <c r="B57" s="58"/>
      <c r="C57" s="69"/>
      <c r="D57" s="67"/>
      <c r="E57" s="67"/>
      <c r="F57" s="48"/>
    </row>
    <row r="58" spans="1:6" s="3" customFormat="1" ht="10.5" customHeight="1">
      <c r="A58" s="38"/>
      <c r="B58" s="39"/>
      <c r="C58" s="70" t="s">
        <v>20</v>
      </c>
      <c r="D58" s="36"/>
      <c r="E58" s="36"/>
      <c r="F58" s="37"/>
    </row>
    <row r="59" spans="1:6" s="19" customFormat="1" ht="72.75" customHeight="1">
      <c r="A59" s="38"/>
      <c r="B59" s="71"/>
      <c r="C59" s="72" t="s">
        <v>70</v>
      </c>
      <c r="D59" s="64">
        <v>257231918</v>
      </c>
      <c r="E59" s="64">
        <v>257231918</v>
      </c>
      <c r="F59" s="48">
        <f aca="true" t="shared" si="4" ref="F59:F94">E59/D59*100</f>
        <v>100</v>
      </c>
    </row>
    <row r="60" spans="1:6" s="19" customFormat="1" ht="48" customHeight="1">
      <c r="A60" s="38"/>
      <c r="B60" s="42"/>
      <c r="C60" s="72" t="s">
        <v>71</v>
      </c>
      <c r="D60" s="64">
        <v>190522779</v>
      </c>
      <c r="E60" s="64">
        <v>190522779</v>
      </c>
      <c r="F60" s="48">
        <f t="shared" si="4"/>
        <v>100</v>
      </c>
    </row>
    <row r="61" spans="1:6" s="19" customFormat="1" ht="51" customHeight="1">
      <c r="A61" s="38"/>
      <c r="B61" s="42"/>
      <c r="C61" s="72" t="s">
        <v>72</v>
      </c>
      <c r="D61" s="64">
        <v>7415000</v>
      </c>
      <c r="E61" s="64">
        <v>7415000</v>
      </c>
      <c r="F61" s="48">
        <f t="shared" si="4"/>
        <v>100</v>
      </c>
    </row>
    <row r="62" spans="1:6" s="19" customFormat="1" ht="47.25" customHeight="1" hidden="1">
      <c r="A62" s="38"/>
      <c r="B62" s="42"/>
      <c r="C62" s="63" t="s">
        <v>73</v>
      </c>
      <c r="D62" s="73"/>
      <c r="E62" s="73"/>
      <c r="F62" s="48">
        <v>0</v>
      </c>
    </row>
    <row r="63" spans="1:6" s="19" customFormat="1" ht="41.25" customHeight="1">
      <c r="A63" s="38"/>
      <c r="B63" s="42"/>
      <c r="C63" s="63" t="s">
        <v>74</v>
      </c>
      <c r="D63" s="73">
        <v>6013479.25</v>
      </c>
      <c r="E63" s="73">
        <v>5641535.4</v>
      </c>
      <c r="F63" s="48">
        <f t="shared" si="4"/>
        <v>93.81483107304312</v>
      </c>
    </row>
    <row r="64" spans="1:6" s="19" customFormat="1" ht="22.5" customHeight="1">
      <c r="A64" s="38"/>
      <c r="B64" s="42"/>
      <c r="C64" s="63" t="s">
        <v>75</v>
      </c>
      <c r="D64" s="73">
        <v>2160157</v>
      </c>
      <c r="E64" s="99">
        <v>2160157</v>
      </c>
      <c r="F64" s="48">
        <f t="shared" si="4"/>
        <v>100</v>
      </c>
    </row>
    <row r="65" spans="1:6" s="19" customFormat="1" ht="36" customHeight="1">
      <c r="A65" s="38"/>
      <c r="B65" s="42"/>
      <c r="C65" s="63" t="s">
        <v>76</v>
      </c>
      <c r="D65" s="73">
        <v>877946</v>
      </c>
      <c r="E65" s="99">
        <v>877946</v>
      </c>
      <c r="F65" s="48">
        <f t="shared" si="4"/>
        <v>100</v>
      </c>
    </row>
    <row r="66" spans="1:6" s="19" customFormat="1" ht="25.5" customHeight="1">
      <c r="A66" s="38"/>
      <c r="B66" s="42"/>
      <c r="C66" s="63" t="s">
        <v>40</v>
      </c>
      <c r="D66" s="73">
        <v>79575.52</v>
      </c>
      <c r="E66" s="99">
        <v>77510.4</v>
      </c>
      <c r="F66" s="48">
        <f t="shared" si="4"/>
        <v>97.40483002812924</v>
      </c>
    </row>
    <row r="67" spans="1:6" s="19" customFormat="1" ht="74.25" customHeight="1">
      <c r="A67" s="38"/>
      <c r="B67" s="42"/>
      <c r="C67" s="63" t="s">
        <v>77</v>
      </c>
      <c r="D67" s="73">
        <v>3387.08</v>
      </c>
      <c r="E67" s="99">
        <v>3387.08</v>
      </c>
      <c r="F67" s="48">
        <f t="shared" si="4"/>
        <v>100</v>
      </c>
    </row>
    <row r="68" spans="1:6" s="19" customFormat="1" ht="39" customHeight="1">
      <c r="A68" s="38"/>
      <c r="B68" s="42"/>
      <c r="C68" s="63" t="s">
        <v>78</v>
      </c>
      <c r="D68" s="73"/>
      <c r="E68" s="99"/>
      <c r="F68" s="48" t="e">
        <f t="shared" si="4"/>
        <v>#DIV/0!</v>
      </c>
    </row>
    <row r="69" spans="1:6" s="19" customFormat="1" ht="39" customHeight="1">
      <c r="A69" s="38"/>
      <c r="B69" s="42"/>
      <c r="C69" s="63" t="s">
        <v>79</v>
      </c>
      <c r="D69" s="73">
        <v>3765006</v>
      </c>
      <c r="E69" s="99">
        <v>3763121.14</v>
      </c>
      <c r="F69" s="48">
        <f t="shared" si="4"/>
        <v>99.94993739717812</v>
      </c>
    </row>
    <row r="70" spans="1:6" s="19" customFormat="1" ht="49.5" customHeight="1">
      <c r="A70" s="38"/>
      <c r="B70" s="42"/>
      <c r="C70" s="63" t="s">
        <v>80</v>
      </c>
      <c r="D70" s="73">
        <v>36446177.1</v>
      </c>
      <c r="E70" s="99">
        <v>35648960.07</v>
      </c>
      <c r="F70" s="48">
        <f t="shared" si="4"/>
        <v>97.81261824028178</v>
      </c>
    </row>
    <row r="71" spans="1:6" s="19" customFormat="1" ht="11.25" customHeight="1" hidden="1">
      <c r="A71" s="38"/>
      <c r="B71" s="42"/>
      <c r="C71" s="38"/>
      <c r="D71" s="36"/>
      <c r="E71" s="100"/>
      <c r="F71" s="48" t="e">
        <f t="shared" si="4"/>
        <v>#DIV/0!</v>
      </c>
    </row>
    <row r="72" spans="1:6" s="19" customFormat="1" ht="11.25" customHeight="1" hidden="1">
      <c r="A72" s="38"/>
      <c r="B72" s="42"/>
      <c r="C72" s="38"/>
      <c r="D72" s="36"/>
      <c r="E72" s="100"/>
      <c r="F72" s="48" t="e">
        <f t="shared" si="4"/>
        <v>#DIV/0!</v>
      </c>
    </row>
    <row r="73" spans="1:6" s="19" customFormat="1" ht="12.75" customHeight="1" hidden="1">
      <c r="A73" s="38"/>
      <c r="B73" s="42"/>
      <c r="C73" s="38"/>
      <c r="D73" s="36"/>
      <c r="E73" s="100"/>
      <c r="F73" s="48" t="e">
        <f t="shared" si="4"/>
        <v>#DIV/0!</v>
      </c>
    </row>
    <row r="74" spans="1:6" s="19" customFormat="1" ht="11.25" customHeight="1" hidden="1">
      <c r="A74" s="38"/>
      <c r="B74" s="42"/>
      <c r="C74" s="38"/>
      <c r="D74" s="36"/>
      <c r="E74" s="100"/>
      <c r="F74" s="48" t="e">
        <f t="shared" si="4"/>
        <v>#DIV/0!</v>
      </c>
    </row>
    <row r="75" spans="1:6" s="19" customFormat="1" ht="10.5" customHeight="1" hidden="1">
      <c r="A75" s="38"/>
      <c r="B75" s="42"/>
      <c r="C75" s="38"/>
      <c r="D75" s="36"/>
      <c r="E75" s="100"/>
      <c r="F75" s="48" t="e">
        <f t="shared" si="4"/>
        <v>#DIV/0!</v>
      </c>
    </row>
    <row r="76" spans="1:6" s="19" customFormat="1" ht="12.75" customHeight="1" hidden="1">
      <c r="A76" s="38"/>
      <c r="B76" s="42"/>
      <c r="C76" s="38"/>
      <c r="D76" s="36"/>
      <c r="E76" s="100"/>
      <c r="F76" s="48" t="e">
        <f t="shared" si="4"/>
        <v>#DIV/0!</v>
      </c>
    </row>
    <row r="77" spans="1:6" s="19" customFormat="1" ht="11.25" customHeight="1" hidden="1">
      <c r="A77" s="38"/>
      <c r="B77" s="42"/>
      <c r="C77" s="38"/>
      <c r="D77" s="36"/>
      <c r="E77" s="100"/>
      <c r="F77" s="48" t="e">
        <f t="shared" si="4"/>
        <v>#DIV/0!</v>
      </c>
    </row>
    <row r="78" spans="1:6" s="19" customFormat="1" ht="12.75" customHeight="1" hidden="1">
      <c r="A78" s="38"/>
      <c r="B78" s="42"/>
      <c r="C78" s="38"/>
      <c r="D78" s="36"/>
      <c r="E78" s="100"/>
      <c r="F78" s="48" t="e">
        <f t="shared" si="4"/>
        <v>#DIV/0!</v>
      </c>
    </row>
    <row r="79" spans="1:6" s="19" customFormat="1" ht="13.5" customHeight="1" hidden="1">
      <c r="A79" s="38"/>
      <c r="B79" s="42"/>
      <c r="C79" s="38"/>
      <c r="D79" s="36"/>
      <c r="E79" s="100"/>
      <c r="F79" s="48" t="e">
        <f t="shared" si="4"/>
        <v>#DIV/0!</v>
      </c>
    </row>
    <row r="80" spans="1:6" s="19" customFormat="1" ht="0.75" customHeight="1" hidden="1">
      <c r="A80" s="38"/>
      <c r="B80" s="42"/>
      <c r="C80" s="38"/>
      <c r="D80" s="36"/>
      <c r="E80" s="100"/>
      <c r="F80" s="48" t="e">
        <f t="shared" si="4"/>
        <v>#DIV/0!</v>
      </c>
    </row>
    <row r="81" spans="1:6" s="19" customFormat="1" ht="0.75" customHeight="1" hidden="1">
      <c r="A81" s="38"/>
      <c r="B81" s="42"/>
      <c r="C81" s="38"/>
      <c r="D81" s="36"/>
      <c r="E81" s="100"/>
      <c r="F81" s="48" t="e">
        <f t="shared" si="4"/>
        <v>#DIV/0!</v>
      </c>
    </row>
    <row r="82" spans="1:6" s="19" customFormat="1" ht="13.5" customHeight="1" hidden="1">
      <c r="A82" s="38"/>
      <c r="B82" s="42"/>
      <c r="C82" s="38"/>
      <c r="D82" s="36"/>
      <c r="E82" s="100"/>
      <c r="F82" s="48" t="e">
        <f t="shared" si="4"/>
        <v>#DIV/0!</v>
      </c>
    </row>
    <row r="83" spans="1:6" s="19" customFormat="1" ht="65.25" customHeight="1">
      <c r="A83" s="38"/>
      <c r="B83" s="42"/>
      <c r="C83" s="63" t="s">
        <v>81</v>
      </c>
      <c r="D83" s="36">
        <v>1048.3</v>
      </c>
      <c r="E83" s="99">
        <v>1048.3</v>
      </c>
      <c r="F83" s="48">
        <f t="shared" si="4"/>
        <v>100</v>
      </c>
    </row>
    <row r="84" spans="1:6" s="19" customFormat="1" ht="47.25" customHeight="1">
      <c r="A84" s="38"/>
      <c r="B84" s="42"/>
      <c r="C84" s="63" t="s">
        <v>82</v>
      </c>
      <c r="D84" s="73">
        <v>760748.3</v>
      </c>
      <c r="E84" s="99">
        <v>680841.54</v>
      </c>
      <c r="F84" s="48">
        <f t="shared" si="4"/>
        <v>89.49629463516382</v>
      </c>
    </row>
    <row r="85" spans="1:6" s="19" customFormat="1" ht="86.25" customHeight="1">
      <c r="A85" s="38"/>
      <c r="B85" s="42"/>
      <c r="C85" s="63" t="s">
        <v>83</v>
      </c>
      <c r="D85" s="73">
        <v>13516857</v>
      </c>
      <c r="E85" s="99">
        <v>13516857</v>
      </c>
      <c r="F85" s="48">
        <f t="shared" si="4"/>
        <v>100</v>
      </c>
    </row>
    <row r="86" spans="1:6" s="19" customFormat="1" ht="48.75" customHeight="1">
      <c r="A86" s="38"/>
      <c r="B86" s="42"/>
      <c r="C86" s="63" t="s">
        <v>84</v>
      </c>
      <c r="D86" s="73">
        <v>647247.99</v>
      </c>
      <c r="E86" s="99">
        <v>565531.11</v>
      </c>
      <c r="F86" s="48">
        <f t="shared" si="4"/>
        <v>87.37471861442165</v>
      </c>
    </row>
    <row r="87" spans="1:6" s="19" customFormat="1" ht="46.5" customHeight="1">
      <c r="A87" s="38"/>
      <c r="B87" s="42"/>
      <c r="C87" s="63" t="s">
        <v>85</v>
      </c>
      <c r="D87" s="73">
        <v>1684391.04</v>
      </c>
      <c r="E87" s="99">
        <v>1595738.51</v>
      </c>
      <c r="F87" s="48">
        <f t="shared" si="4"/>
        <v>94.73682013886751</v>
      </c>
    </row>
    <row r="88" spans="1:6" s="19" customFormat="1" ht="46.5" customHeight="1">
      <c r="A88" s="38"/>
      <c r="B88" s="42"/>
      <c r="C88" s="63" t="s">
        <v>164</v>
      </c>
      <c r="D88" s="73">
        <v>42109785.2</v>
      </c>
      <c r="E88" s="99">
        <v>39893472</v>
      </c>
      <c r="F88" s="48">
        <f t="shared" si="4"/>
        <v>94.73682140748606</v>
      </c>
    </row>
    <row r="89" spans="1:6" s="19" customFormat="1" ht="74.25" customHeight="1">
      <c r="A89" s="38"/>
      <c r="B89" s="42"/>
      <c r="C89" s="63" t="s">
        <v>165</v>
      </c>
      <c r="D89" s="73">
        <v>12589010</v>
      </c>
      <c r="E89" s="99">
        <v>9104087.72</v>
      </c>
      <c r="F89" s="48">
        <f>E89/D89*100</f>
        <v>72.31774158571643</v>
      </c>
    </row>
    <row r="90" spans="1:6" s="19" customFormat="1" ht="21" customHeight="1" hidden="1">
      <c r="A90" s="38"/>
      <c r="B90" s="42"/>
      <c r="C90" s="63"/>
      <c r="D90" s="36"/>
      <c r="E90" s="100"/>
      <c r="F90" s="48" t="e">
        <f t="shared" si="4"/>
        <v>#DIV/0!</v>
      </c>
    </row>
    <row r="91" spans="1:6" s="19" customFormat="1" ht="25.5" customHeight="1" hidden="1">
      <c r="A91" s="38"/>
      <c r="B91" s="42"/>
      <c r="C91" s="63"/>
      <c r="D91" s="36"/>
      <c r="E91" s="100"/>
      <c r="F91" s="48" t="e">
        <f t="shared" si="4"/>
        <v>#DIV/0!</v>
      </c>
    </row>
    <row r="92" spans="1:6" s="19" customFormat="1" ht="21.75" customHeight="1" hidden="1">
      <c r="A92" s="38"/>
      <c r="B92" s="42"/>
      <c r="C92" s="63"/>
      <c r="D92" s="36"/>
      <c r="E92" s="100"/>
      <c r="F92" s="48" t="e">
        <f t="shared" si="4"/>
        <v>#DIV/0!</v>
      </c>
    </row>
    <row r="93" spans="1:6" s="19" customFormat="1" ht="13.5" customHeight="1" hidden="1">
      <c r="A93" s="38"/>
      <c r="B93" s="42"/>
      <c r="C93" s="63"/>
      <c r="D93" s="36"/>
      <c r="E93" s="100"/>
      <c r="F93" s="48" t="e">
        <f t="shared" si="4"/>
        <v>#DIV/0!</v>
      </c>
    </row>
    <row r="94" spans="1:6" s="19" customFormat="1" ht="60.75" customHeight="1">
      <c r="A94" s="38"/>
      <c r="B94" s="42"/>
      <c r="C94" s="63" t="s">
        <v>86</v>
      </c>
      <c r="D94" s="36">
        <v>31939600</v>
      </c>
      <c r="E94" s="100">
        <v>31844234.1</v>
      </c>
      <c r="F94" s="48">
        <f t="shared" si="4"/>
        <v>99.70141798895415</v>
      </c>
    </row>
    <row r="95" spans="1:6" s="19" customFormat="1" ht="60.75" customHeight="1" hidden="1">
      <c r="A95" s="38"/>
      <c r="B95" s="42"/>
      <c r="C95" s="63"/>
      <c r="D95" s="36"/>
      <c r="E95" s="100"/>
      <c r="F95" s="48"/>
    </row>
    <row r="96" spans="1:6" s="19" customFormat="1" ht="39" customHeight="1" hidden="1">
      <c r="A96" s="38"/>
      <c r="B96" s="42"/>
      <c r="C96" s="63"/>
      <c r="D96" s="36"/>
      <c r="E96" s="100"/>
      <c r="F96" s="48"/>
    </row>
    <row r="97" spans="1:6" s="19" customFormat="1" ht="28.5" customHeight="1">
      <c r="A97" s="38"/>
      <c r="B97" s="42"/>
      <c r="C97" s="63" t="s">
        <v>87</v>
      </c>
      <c r="D97" s="73">
        <v>819072</v>
      </c>
      <c r="E97" s="99">
        <v>505667.8</v>
      </c>
      <c r="F97" s="48">
        <f aca="true" t="shared" si="5" ref="F97:F105">E97/D97*100</f>
        <v>61.736672722300355</v>
      </c>
    </row>
    <row r="98" spans="1:6" s="19" customFormat="1" ht="40.5" customHeight="1">
      <c r="A98" s="38"/>
      <c r="B98" s="42"/>
      <c r="C98" s="63" t="s">
        <v>88</v>
      </c>
      <c r="D98" s="73">
        <v>2838024</v>
      </c>
      <c r="E98" s="99">
        <v>2838024</v>
      </c>
      <c r="F98" s="48">
        <f t="shared" si="5"/>
        <v>100</v>
      </c>
    </row>
    <row r="99" spans="1:6" s="19" customFormat="1" ht="40.5" customHeight="1">
      <c r="A99" s="38"/>
      <c r="B99" s="42"/>
      <c r="C99" s="63" t="s">
        <v>94</v>
      </c>
      <c r="D99" s="73">
        <v>837115</v>
      </c>
      <c r="E99" s="99">
        <v>837115</v>
      </c>
      <c r="F99" s="48">
        <f t="shared" si="5"/>
        <v>100</v>
      </c>
    </row>
    <row r="100" spans="1:6" s="19" customFormat="1" ht="72" customHeight="1">
      <c r="A100" s="38"/>
      <c r="B100" s="42"/>
      <c r="C100" s="63" t="s">
        <v>95</v>
      </c>
      <c r="D100" s="73">
        <v>23477</v>
      </c>
      <c r="E100" s="99">
        <v>346.69</v>
      </c>
      <c r="F100" s="48">
        <f t="shared" si="5"/>
        <v>1.4767218980278571</v>
      </c>
    </row>
    <row r="101" spans="1:6" s="19" customFormat="1" ht="60.75" customHeight="1">
      <c r="A101" s="38">
        <v>21</v>
      </c>
      <c r="B101" s="42"/>
      <c r="C101" s="63" t="s">
        <v>89</v>
      </c>
      <c r="D101" s="73">
        <v>28665000</v>
      </c>
      <c r="E101" s="99">
        <v>25989589.63</v>
      </c>
      <c r="F101" s="48">
        <f t="shared" si="5"/>
        <v>90.66663049014477</v>
      </c>
    </row>
    <row r="102" spans="1:6" s="19" customFormat="1" ht="47.25" customHeight="1" hidden="1">
      <c r="A102" s="38"/>
      <c r="B102" s="42"/>
      <c r="C102" s="63"/>
      <c r="D102" s="73"/>
      <c r="E102" s="99"/>
      <c r="F102" s="48" t="e">
        <f t="shared" si="5"/>
        <v>#DIV/0!</v>
      </c>
    </row>
    <row r="103" spans="1:6" s="19" customFormat="1" ht="36.75" customHeight="1" hidden="1">
      <c r="A103" s="38"/>
      <c r="B103" s="42"/>
      <c r="C103" s="63"/>
      <c r="D103" s="73"/>
      <c r="E103" s="99"/>
      <c r="F103" s="48" t="e">
        <f t="shared" si="5"/>
        <v>#DIV/0!</v>
      </c>
    </row>
    <row r="104" spans="1:6" s="19" customFormat="1" ht="40.5" customHeight="1" hidden="1">
      <c r="A104" s="38"/>
      <c r="B104" s="42"/>
      <c r="C104" s="63"/>
      <c r="D104" s="73"/>
      <c r="E104" s="99"/>
      <c r="F104" s="48" t="e">
        <f t="shared" si="5"/>
        <v>#DIV/0!</v>
      </c>
    </row>
    <row r="105" spans="1:6" s="19" customFormat="1" ht="38.25" customHeight="1">
      <c r="A105" s="38"/>
      <c r="B105" s="42"/>
      <c r="C105" s="63" t="s">
        <v>166</v>
      </c>
      <c r="D105" s="73">
        <v>5102040.82</v>
      </c>
      <c r="E105" s="99">
        <v>5102040.82</v>
      </c>
      <c r="F105" s="48">
        <f t="shared" si="5"/>
        <v>100</v>
      </c>
    </row>
    <row r="106" spans="1:6" s="19" customFormat="1" ht="32.25" customHeight="1">
      <c r="A106" s="38">
        <v>22</v>
      </c>
      <c r="B106" s="42"/>
      <c r="C106" s="63" t="s">
        <v>90</v>
      </c>
      <c r="D106" s="44"/>
      <c r="E106" s="99">
        <v>-567445.24</v>
      </c>
      <c r="F106" s="48">
        <v>0</v>
      </c>
    </row>
    <row r="107" spans="1:6" s="19" customFormat="1" ht="16.5" customHeight="1">
      <c r="A107" s="38">
        <v>23</v>
      </c>
      <c r="B107" s="42"/>
      <c r="C107" s="63"/>
      <c r="D107" s="44"/>
      <c r="E107" s="46"/>
      <c r="F107" s="48"/>
    </row>
    <row r="108" spans="1:6" s="3" customFormat="1" ht="18" customHeight="1">
      <c r="A108" s="40"/>
      <c r="B108" s="41"/>
      <c r="C108" s="74" t="s">
        <v>21</v>
      </c>
      <c r="D108" s="75">
        <f>D24+D25+D28+D56+D101+D105</f>
        <v>1703331585.6899998</v>
      </c>
      <c r="E108" s="75">
        <f>E24+E25+E28+E56+E101+E106+E105</f>
        <v>1585289440.2400002</v>
      </c>
      <c r="F108" s="76">
        <f>E108/D108*100</f>
        <v>93.06992564209499</v>
      </c>
    </row>
    <row r="109" spans="1:6" s="3" customFormat="1" ht="17.25" customHeight="1">
      <c r="A109" s="38"/>
      <c r="B109" s="42"/>
      <c r="C109" s="43" t="s">
        <v>22</v>
      </c>
      <c r="D109" s="44"/>
      <c r="E109" s="44"/>
      <c r="F109" s="38"/>
    </row>
    <row r="110" spans="1:6" s="19" customFormat="1" ht="24.75" customHeight="1">
      <c r="A110" s="38">
        <v>1</v>
      </c>
      <c r="B110" s="86" t="s">
        <v>30</v>
      </c>
      <c r="C110" s="87" t="s">
        <v>54</v>
      </c>
      <c r="D110" s="88">
        <f>D111+D112+D113+D114+D115+D116+D117</f>
        <v>218697351.56</v>
      </c>
      <c r="E110" s="88">
        <f>E111+E112+E113+E114+E115+E116+E117</f>
        <v>216068202.17000002</v>
      </c>
      <c r="F110" s="61">
        <f aca="true" t="shared" si="6" ref="F110:F155">E110/D110*100</f>
        <v>98.79781379552799</v>
      </c>
    </row>
    <row r="111" spans="1:6" s="19" customFormat="1" ht="24.75" customHeight="1">
      <c r="A111" s="38"/>
      <c r="B111" s="82" t="s">
        <v>96</v>
      </c>
      <c r="C111" s="83" t="s">
        <v>97</v>
      </c>
      <c r="D111" s="84">
        <v>2624140</v>
      </c>
      <c r="E111" s="85">
        <v>2616169.71</v>
      </c>
      <c r="F111" s="46">
        <f aca="true" t="shared" si="7" ref="F111:F117">E111/D111*100</f>
        <v>99.69627039715868</v>
      </c>
    </row>
    <row r="112" spans="1:6" s="19" customFormat="1" ht="24.75" customHeight="1">
      <c r="A112" s="38"/>
      <c r="B112" s="82" t="s">
        <v>98</v>
      </c>
      <c r="C112" s="83" t="s">
        <v>99</v>
      </c>
      <c r="D112" s="84">
        <v>9422051.94</v>
      </c>
      <c r="E112" s="85">
        <v>9422051.94</v>
      </c>
      <c r="F112" s="46">
        <f t="shared" si="7"/>
        <v>100</v>
      </c>
    </row>
    <row r="113" spans="1:6" s="19" customFormat="1" ht="24.75" customHeight="1">
      <c r="A113" s="38"/>
      <c r="B113" s="82" t="s">
        <v>100</v>
      </c>
      <c r="C113" s="83" t="s">
        <v>101</v>
      </c>
      <c r="D113" s="84">
        <v>16845092</v>
      </c>
      <c r="E113" s="85">
        <v>16761717.22</v>
      </c>
      <c r="F113" s="46">
        <f t="shared" si="7"/>
        <v>99.50505001694262</v>
      </c>
    </row>
    <row r="114" spans="1:6" s="19" customFormat="1" ht="24.75" customHeight="1">
      <c r="A114" s="38"/>
      <c r="B114" s="82" t="s">
        <v>102</v>
      </c>
      <c r="C114" s="83" t="s">
        <v>103</v>
      </c>
      <c r="D114" s="84">
        <v>79575.52</v>
      </c>
      <c r="E114" s="85">
        <v>77510.4</v>
      </c>
      <c r="F114" s="46">
        <f t="shared" si="7"/>
        <v>97.40483002812924</v>
      </c>
    </row>
    <row r="115" spans="1:6" s="19" customFormat="1" ht="24.75" customHeight="1">
      <c r="A115" s="38"/>
      <c r="B115" s="82" t="s">
        <v>104</v>
      </c>
      <c r="C115" s="83" t="s">
        <v>105</v>
      </c>
      <c r="D115" s="84">
        <v>17619026</v>
      </c>
      <c r="E115" s="85">
        <v>17403588.19</v>
      </c>
      <c r="F115" s="46">
        <f t="shared" si="7"/>
        <v>98.77724336180674</v>
      </c>
    </row>
    <row r="116" spans="1:6" s="19" customFormat="1" ht="24.75" customHeight="1">
      <c r="A116" s="38"/>
      <c r="B116" s="82" t="s">
        <v>106</v>
      </c>
      <c r="C116" s="83" t="s">
        <v>107</v>
      </c>
      <c r="D116" s="84">
        <v>410000</v>
      </c>
      <c r="E116" s="85"/>
      <c r="F116" s="46">
        <f t="shared" si="7"/>
        <v>0</v>
      </c>
    </row>
    <row r="117" spans="1:6" s="19" customFormat="1" ht="24.75" customHeight="1">
      <c r="A117" s="38"/>
      <c r="B117" s="82" t="s">
        <v>108</v>
      </c>
      <c r="C117" s="83" t="s">
        <v>109</v>
      </c>
      <c r="D117" s="84">
        <v>171697466.1</v>
      </c>
      <c r="E117" s="85">
        <v>169787164.71</v>
      </c>
      <c r="F117" s="46">
        <f t="shared" si="7"/>
        <v>98.88740268951472</v>
      </c>
    </row>
    <row r="118" spans="1:6" s="19" customFormat="1" ht="21.75" customHeight="1">
      <c r="A118" s="60">
        <v>2</v>
      </c>
      <c r="B118" s="86" t="s">
        <v>31</v>
      </c>
      <c r="C118" s="87" t="s">
        <v>23</v>
      </c>
      <c r="D118" s="88">
        <f>D119+D120</f>
        <v>18107109.54</v>
      </c>
      <c r="E118" s="88">
        <f>E119+E120</f>
        <v>18097923.85</v>
      </c>
      <c r="F118" s="61">
        <f t="shared" si="6"/>
        <v>99.9492702577421</v>
      </c>
    </row>
    <row r="119" spans="1:6" s="19" customFormat="1" ht="21.75" customHeight="1">
      <c r="A119" s="38"/>
      <c r="B119" s="90" t="s">
        <v>110</v>
      </c>
      <c r="C119" s="89" t="s">
        <v>111</v>
      </c>
      <c r="D119" s="46">
        <v>10000</v>
      </c>
      <c r="E119" s="85">
        <v>10000</v>
      </c>
      <c r="F119" s="88">
        <f t="shared" si="6"/>
        <v>100</v>
      </c>
    </row>
    <row r="120" spans="1:6" s="19" customFormat="1" ht="21.75" customHeight="1">
      <c r="A120" s="38"/>
      <c r="B120" s="90" t="s">
        <v>112</v>
      </c>
      <c r="C120" s="89" t="s">
        <v>113</v>
      </c>
      <c r="D120" s="46">
        <v>18097109.54</v>
      </c>
      <c r="E120" s="85">
        <v>18087923.85</v>
      </c>
      <c r="F120" s="88">
        <f t="shared" si="6"/>
        <v>99.94924222578365</v>
      </c>
    </row>
    <row r="121" spans="1:6" s="19" customFormat="1" ht="20.25" customHeight="1">
      <c r="A121" s="60">
        <v>3</v>
      </c>
      <c r="B121" s="86" t="s">
        <v>32</v>
      </c>
      <c r="C121" s="87" t="s">
        <v>24</v>
      </c>
      <c r="D121" s="88">
        <f>D122+D123+D124+D125</f>
        <v>63477693.589999996</v>
      </c>
      <c r="E121" s="88">
        <f>E122+E123+E124+E125</f>
        <v>63374656.11</v>
      </c>
      <c r="F121" s="61">
        <f t="shared" si="6"/>
        <v>99.83767923159668</v>
      </c>
    </row>
    <row r="122" spans="1:6" s="19" customFormat="1" ht="20.25" customHeight="1">
      <c r="A122" s="60"/>
      <c r="B122" s="90" t="s">
        <v>114</v>
      </c>
      <c r="C122" s="89" t="s">
        <v>115</v>
      </c>
      <c r="D122" s="46">
        <v>863785</v>
      </c>
      <c r="E122" s="85">
        <v>760747.52</v>
      </c>
      <c r="F122" s="48">
        <f t="shared" si="6"/>
        <v>88.07139739634285</v>
      </c>
    </row>
    <row r="123" spans="1:6" s="19" customFormat="1" ht="20.25" customHeight="1">
      <c r="A123" s="60"/>
      <c r="B123" s="90" t="s">
        <v>116</v>
      </c>
      <c r="C123" s="89" t="s">
        <v>117</v>
      </c>
      <c r="D123" s="46">
        <v>3387.08</v>
      </c>
      <c r="E123" s="85">
        <v>3387.08</v>
      </c>
      <c r="F123" s="48">
        <f t="shared" si="6"/>
        <v>100</v>
      </c>
    </row>
    <row r="124" spans="1:6" s="19" customFormat="1" ht="20.25" customHeight="1">
      <c r="A124" s="60"/>
      <c r="B124" s="90" t="s">
        <v>118</v>
      </c>
      <c r="C124" s="89" t="s">
        <v>119</v>
      </c>
      <c r="D124" s="46">
        <v>62341171.51</v>
      </c>
      <c r="E124" s="85">
        <v>62341171.51</v>
      </c>
      <c r="F124" s="48">
        <f t="shared" si="6"/>
        <v>100</v>
      </c>
    </row>
    <row r="125" spans="1:6" s="19" customFormat="1" ht="20.25" customHeight="1">
      <c r="A125" s="60"/>
      <c r="B125" s="90" t="s">
        <v>120</v>
      </c>
      <c r="C125" s="89" t="s">
        <v>121</v>
      </c>
      <c r="D125" s="46">
        <v>269350</v>
      </c>
      <c r="E125" s="85">
        <v>269350</v>
      </c>
      <c r="F125" s="48">
        <f t="shared" si="6"/>
        <v>100</v>
      </c>
    </row>
    <row r="126" spans="1:6" s="19" customFormat="1" ht="24.75" customHeight="1">
      <c r="A126" s="60">
        <v>4</v>
      </c>
      <c r="B126" s="86" t="s">
        <v>33</v>
      </c>
      <c r="C126" s="87" t="s">
        <v>25</v>
      </c>
      <c r="D126" s="88">
        <f>D127+D128+D129+D130</f>
        <v>306112100.19</v>
      </c>
      <c r="E126" s="88">
        <f>E127+E128+E129+E130</f>
        <v>301150466.63</v>
      </c>
      <c r="F126" s="61">
        <f t="shared" si="6"/>
        <v>98.37914490903157</v>
      </c>
    </row>
    <row r="127" spans="1:6" s="19" customFormat="1" ht="24.75" customHeight="1">
      <c r="A127" s="60"/>
      <c r="B127" s="90" t="s">
        <v>122</v>
      </c>
      <c r="C127" s="89" t="s">
        <v>123</v>
      </c>
      <c r="D127" s="46">
        <v>29759406.67</v>
      </c>
      <c r="E127" s="85">
        <v>26320918.21</v>
      </c>
      <c r="F127" s="48">
        <f t="shared" si="6"/>
        <v>88.4457089547209</v>
      </c>
    </row>
    <row r="128" spans="1:6" s="19" customFormat="1" ht="24.75" customHeight="1">
      <c r="A128" s="60"/>
      <c r="B128" s="90" t="s">
        <v>124</v>
      </c>
      <c r="C128" s="89" t="s">
        <v>125</v>
      </c>
      <c r="D128" s="46">
        <v>151226037.26</v>
      </c>
      <c r="E128" s="85">
        <v>150329343.41</v>
      </c>
      <c r="F128" s="48">
        <f t="shared" si="6"/>
        <v>99.40705062021937</v>
      </c>
    </row>
    <row r="129" spans="1:6" s="19" customFormat="1" ht="17.25" customHeight="1">
      <c r="A129" s="60"/>
      <c r="B129" s="90" t="s">
        <v>126</v>
      </c>
      <c r="C129" s="89" t="s">
        <v>127</v>
      </c>
      <c r="D129" s="46">
        <v>125125607.96</v>
      </c>
      <c r="E129" s="85">
        <v>124499156.71</v>
      </c>
      <c r="F129" s="48">
        <f t="shared" si="6"/>
        <v>99.4993420929469</v>
      </c>
    </row>
    <row r="130" spans="1:6" s="19" customFormat="1" ht="17.25" customHeight="1">
      <c r="A130" s="60"/>
      <c r="B130" s="90" t="s">
        <v>128</v>
      </c>
      <c r="C130" s="89" t="s">
        <v>129</v>
      </c>
      <c r="D130" s="46">
        <v>1048.3</v>
      </c>
      <c r="E130" s="85">
        <v>1048.3</v>
      </c>
      <c r="F130" s="48">
        <f t="shared" si="6"/>
        <v>100</v>
      </c>
    </row>
    <row r="131" spans="1:6" s="19" customFormat="1" ht="17.25" customHeight="1">
      <c r="A131" s="60">
        <v>5</v>
      </c>
      <c r="B131" s="86" t="s">
        <v>34</v>
      </c>
      <c r="C131" s="87" t="s">
        <v>26</v>
      </c>
      <c r="D131" s="88">
        <f>D132+D133+D134+D135+D136+D137</f>
        <v>869254041.3000001</v>
      </c>
      <c r="E131" s="88">
        <f>E132+E133+E134+E135+E136+E137</f>
        <v>843523818.89</v>
      </c>
      <c r="F131" s="61">
        <f t="shared" si="6"/>
        <v>97.0399651669701</v>
      </c>
    </row>
    <row r="132" spans="1:6" s="19" customFormat="1" ht="17.25" customHeight="1">
      <c r="A132" s="60"/>
      <c r="B132" s="90" t="s">
        <v>130</v>
      </c>
      <c r="C132" s="89" t="s">
        <v>131</v>
      </c>
      <c r="D132" s="46">
        <v>339975111.22</v>
      </c>
      <c r="E132" s="85">
        <v>331249553.1</v>
      </c>
      <c r="F132" s="48">
        <f t="shared" si="6"/>
        <v>97.43347150069653</v>
      </c>
    </row>
    <row r="133" spans="1:6" s="19" customFormat="1" ht="17.25" customHeight="1">
      <c r="A133" s="60"/>
      <c r="B133" s="90" t="s">
        <v>132</v>
      </c>
      <c r="C133" s="89" t="s">
        <v>133</v>
      </c>
      <c r="D133" s="46">
        <v>422413894.78</v>
      </c>
      <c r="E133" s="85">
        <v>409265592.59</v>
      </c>
      <c r="F133" s="48">
        <f t="shared" si="6"/>
        <v>96.88734145526917</v>
      </c>
    </row>
    <row r="134" spans="1:6" s="19" customFormat="1" ht="17.25" customHeight="1">
      <c r="A134" s="60"/>
      <c r="B134" s="90" t="s">
        <v>134</v>
      </c>
      <c r="C134" s="89" t="s">
        <v>135</v>
      </c>
      <c r="D134" s="46">
        <v>94599264.1</v>
      </c>
      <c r="E134" s="85">
        <v>91284548.52</v>
      </c>
      <c r="F134" s="48">
        <f t="shared" si="6"/>
        <v>96.49604506807152</v>
      </c>
    </row>
    <row r="135" spans="1:17" s="19" customFormat="1" ht="24.75" customHeight="1">
      <c r="A135" s="60"/>
      <c r="B135" s="90" t="s">
        <v>136</v>
      </c>
      <c r="C135" s="89" t="s">
        <v>137</v>
      </c>
      <c r="D135" s="46">
        <v>295877</v>
      </c>
      <c r="E135" s="85">
        <v>295877</v>
      </c>
      <c r="F135" s="48">
        <f t="shared" si="6"/>
        <v>100</v>
      </c>
      <c r="M135" s="91"/>
      <c r="N135" s="92"/>
      <c r="O135" s="93"/>
      <c r="P135" s="93"/>
      <c r="Q135" s="94"/>
    </row>
    <row r="136" spans="1:17" s="19" customFormat="1" ht="17.25" customHeight="1">
      <c r="A136" s="60"/>
      <c r="B136" s="90" t="s">
        <v>138</v>
      </c>
      <c r="C136" s="89" t="s">
        <v>139</v>
      </c>
      <c r="D136" s="46">
        <v>6905275.48</v>
      </c>
      <c r="E136" s="85">
        <v>6533331.63</v>
      </c>
      <c r="F136" s="48">
        <f t="shared" si="6"/>
        <v>94.61362763763336</v>
      </c>
      <c r="M136" s="91"/>
      <c r="N136" s="92"/>
      <c r="O136" s="93"/>
      <c r="P136" s="93"/>
      <c r="Q136" s="94"/>
    </row>
    <row r="137" spans="1:17" s="19" customFormat="1" ht="17.25" customHeight="1">
      <c r="A137" s="60"/>
      <c r="B137" s="90" t="s">
        <v>140</v>
      </c>
      <c r="C137" s="89" t="s">
        <v>141</v>
      </c>
      <c r="D137" s="46">
        <v>5064618.72</v>
      </c>
      <c r="E137" s="85">
        <v>4894916.05</v>
      </c>
      <c r="F137" s="48">
        <f t="shared" si="6"/>
        <v>96.6492508245517</v>
      </c>
      <c r="M137" s="91"/>
      <c r="N137" s="92"/>
      <c r="O137" s="93"/>
      <c r="P137" s="93"/>
      <c r="Q137" s="94"/>
    </row>
    <row r="138" spans="1:17" s="19" customFormat="1" ht="17.25" customHeight="1">
      <c r="A138" s="60">
        <v>6</v>
      </c>
      <c r="B138" s="86" t="s">
        <v>35</v>
      </c>
      <c r="C138" s="87" t="s">
        <v>27</v>
      </c>
      <c r="D138" s="88">
        <f>D139+D140</f>
        <v>59066514.129999995</v>
      </c>
      <c r="E138" s="88">
        <f>E139+E140</f>
        <v>58034671.44</v>
      </c>
      <c r="F138" s="61">
        <f t="shared" si="6"/>
        <v>98.25308348529083</v>
      </c>
      <c r="M138" s="91"/>
      <c r="N138" s="92"/>
      <c r="O138" s="93"/>
      <c r="P138" s="93"/>
      <c r="Q138" s="94"/>
    </row>
    <row r="139" spans="1:17" s="19" customFormat="1" ht="15" customHeight="1">
      <c r="A139" s="38"/>
      <c r="B139" s="90" t="s">
        <v>142</v>
      </c>
      <c r="C139" s="89" t="s">
        <v>143</v>
      </c>
      <c r="D139" s="46">
        <v>55303095.47</v>
      </c>
      <c r="E139" s="85">
        <v>54271252.78</v>
      </c>
      <c r="F139" s="48">
        <f t="shared" si="6"/>
        <v>98.13420445775999</v>
      </c>
      <c r="M139" s="91"/>
      <c r="N139" s="92"/>
      <c r="O139" s="93"/>
      <c r="P139" s="93"/>
      <c r="Q139" s="94"/>
    </row>
    <row r="140" spans="1:17" s="19" customFormat="1" ht="16.5" customHeight="1">
      <c r="A140" s="38"/>
      <c r="B140" s="90" t="s">
        <v>144</v>
      </c>
      <c r="C140" s="89" t="s">
        <v>145</v>
      </c>
      <c r="D140" s="44">
        <v>3763418.66</v>
      </c>
      <c r="E140" s="96">
        <v>3763418.66</v>
      </c>
      <c r="F140" s="48">
        <f t="shared" si="6"/>
        <v>100</v>
      </c>
      <c r="M140" s="91"/>
      <c r="N140" s="92"/>
      <c r="O140" s="93"/>
      <c r="P140" s="93"/>
      <c r="Q140" s="94"/>
    </row>
    <row r="141" spans="1:17" s="19" customFormat="1" ht="18" customHeight="1">
      <c r="A141" s="60">
        <v>7</v>
      </c>
      <c r="B141" s="86" t="s">
        <v>36</v>
      </c>
      <c r="C141" s="87" t="s">
        <v>28</v>
      </c>
      <c r="D141" s="88">
        <f>D142+D143+D144+D145</f>
        <v>108452298.61</v>
      </c>
      <c r="E141" s="88">
        <f>E142+E143+E144+E145</f>
        <v>105268397.92</v>
      </c>
      <c r="F141" s="61">
        <f t="shared" si="6"/>
        <v>97.06423862766665</v>
      </c>
      <c r="M141" s="91"/>
      <c r="N141" s="92"/>
      <c r="O141" s="93"/>
      <c r="P141" s="93"/>
      <c r="Q141" s="94"/>
    </row>
    <row r="142" spans="1:17" s="19" customFormat="1" ht="18" customHeight="1">
      <c r="A142" s="60"/>
      <c r="B142" s="90" t="s">
        <v>146</v>
      </c>
      <c r="C142" s="89" t="s">
        <v>147</v>
      </c>
      <c r="D142" s="46">
        <v>3421090.28</v>
      </c>
      <c r="E142" s="85">
        <v>3421090.28</v>
      </c>
      <c r="F142" s="48">
        <f t="shared" si="6"/>
        <v>100</v>
      </c>
      <c r="M142" s="91"/>
      <c r="N142" s="92"/>
      <c r="O142" s="93"/>
      <c r="P142" s="93"/>
      <c r="Q142" s="94"/>
    </row>
    <row r="143" spans="1:17" s="19" customFormat="1" ht="18" customHeight="1">
      <c r="A143" s="60"/>
      <c r="B143" s="90" t="s">
        <v>148</v>
      </c>
      <c r="C143" s="89" t="s">
        <v>149</v>
      </c>
      <c r="D143" s="46">
        <v>10076750</v>
      </c>
      <c r="E143" s="85">
        <v>10076750</v>
      </c>
      <c r="F143" s="48">
        <f t="shared" si="6"/>
        <v>100</v>
      </c>
      <c r="M143" s="91"/>
      <c r="N143" s="92"/>
      <c r="O143" s="93"/>
      <c r="P143" s="93"/>
      <c r="Q143" s="94"/>
    </row>
    <row r="144" spans="1:17" s="19" customFormat="1" ht="18" customHeight="1">
      <c r="A144" s="60"/>
      <c r="B144" s="90" t="s">
        <v>150</v>
      </c>
      <c r="C144" s="89" t="s">
        <v>151</v>
      </c>
      <c r="D144" s="46">
        <v>94404458.33</v>
      </c>
      <c r="E144" s="85">
        <v>91220558.69</v>
      </c>
      <c r="F144" s="48">
        <f t="shared" si="6"/>
        <v>96.6273842397672</v>
      </c>
      <c r="M144" s="91"/>
      <c r="N144" s="92"/>
      <c r="O144" s="93"/>
      <c r="P144" s="93"/>
      <c r="Q144" s="94"/>
    </row>
    <row r="145" spans="1:17" s="19" customFormat="1" ht="18" customHeight="1">
      <c r="A145" s="60"/>
      <c r="B145" s="90" t="s">
        <v>152</v>
      </c>
      <c r="C145" s="89" t="s">
        <v>153</v>
      </c>
      <c r="D145" s="46">
        <v>550000</v>
      </c>
      <c r="E145" s="85">
        <v>549998.95</v>
      </c>
      <c r="F145" s="48">
        <f t="shared" si="6"/>
        <v>99.99980909090908</v>
      </c>
      <c r="M145" s="91"/>
      <c r="N145" s="92"/>
      <c r="O145" s="93"/>
      <c r="P145" s="93"/>
      <c r="Q145" s="94"/>
    </row>
    <row r="146" spans="1:17" s="19" customFormat="1" ht="18.75" customHeight="1">
      <c r="A146" s="60">
        <v>8</v>
      </c>
      <c r="B146" s="86" t="s">
        <v>42</v>
      </c>
      <c r="C146" s="87" t="s">
        <v>48</v>
      </c>
      <c r="D146" s="88">
        <f>D147+D148+D149</f>
        <v>90482179.95</v>
      </c>
      <c r="E146" s="88">
        <f>E147+E148+E149</f>
        <v>85122725.78999999</v>
      </c>
      <c r="F146" s="61">
        <f t="shared" si="6"/>
        <v>94.07678488409363</v>
      </c>
      <c r="M146" s="95"/>
      <c r="N146" s="95"/>
      <c r="O146" s="95"/>
      <c r="P146" s="95"/>
      <c r="Q146" s="95"/>
    </row>
    <row r="147" spans="1:17" s="19" customFormat="1" ht="18.75" customHeight="1">
      <c r="A147" s="60"/>
      <c r="B147" s="90" t="s">
        <v>154</v>
      </c>
      <c r="C147" s="89" t="s">
        <v>155</v>
      </c>
      <c r="D147" s="46">
        <v>78381176.11</v>
      </c>
      <c r="E147" s="85">
        <v>77054237.5</v>
      </c>
      <c r="F147" s="48">
        <f t="shared" si="6"/>
        <v>98.3070697891318</v>
      </c>
      <c r="M147" s="95"/>
      <c r="N147" s="95"/>
      <c r="O147" s="95"/>
      <c r="P147" s="95"/>
      <c r="Q147" s="95"/>
    </row>
    <row r="148" spans="1:17" s="19" customFormat="1" ht="18.75" customHeight="1">
      <c r="A148" s="60"/>
      <c r="B148" s="90" t="s">
        <v>156</v>
      </c>
      <c r="C148" s="89" t="s">
        <v>157</v>
      </c>
      <c r="D148" s="46">
        <v>8440357.16</v>
      </c>
      <c r="E148" s="85">
        <v>4436138.55</v>
      </c>
      <c r="F148" s="48">
        <f t="shared" si="6"/>
        <v>52.55865914091247</v>
      </c>
      <c r="M148" s="95"/>
      <c r="N148" s="95"/>
      <c r="O148" s="95"/>
      <c r="P148" s="95"/>
      <c r="Q148" s="95"/>
    </row>
    <row r="149" spans="1:17" s="19" customFormat="1" ht="18.75" customHeight="1">
      <c r="A149" s="60"/>
      <c r="B149" s="90" t="s">
        <v>158</v>
      </c>
      <c r="C149" s="89" t="s">
        <v>159</v>
      </c>
      <c r="D149" s="46">
        <v>3660646.68</v>
      </c>
      <c r="E149" s="85">
        <v>3632349.74</v>
      </c>
      <c r="F149" s="48">
        <f t="shared" si="6"/>
        <v>99.2269961437524</v>
      </c>
      <c r="M149" s="95"/>
      <c r="N149" s="95"/>
      <c r="O149" s="95"/>
      <c r="P149" s="95"/>
      <c r="Q149" s="95"/>
    </row>
    <row r="150" spans="1:17" s="19" customFormat="1" ht="17.25" customHeight="1">
      <c r="A150" s="60">
        <v>9</v>
      </c>
      <c r="B150" s="86" t="s">
        <v>49</v>
      </c>
      <c r="C150" s="87" t="s">
        <v>50</v>
      </c>
      <c r="D150" s="88">
        <f>D151</f>
        <v>3433743.26</v>
      </c>
      <c r="E150" s="88">
        <f>E151</f>
        <v>3433743.26</v>
      </c>
      <c r="F150" s="61">
        <f t="shared" si="6"/>
        <v>100</v>
      </c>
      <c r="M150" s="95"/>
      <c r="N150" s="95"/>
      <c r="O150" s="95"/>
      <c r="P150" s="95"/>
      <c r="Q150" s="95"/>
    </row>
    <row r="151" spans="1:17" s="19" customFormat="1" ht="17.25" customHeight="1">
      <c r="A151" s="60"/>
      <c r="B151" s="90" t="s">
        <v>160</v>
      </c>
      <c r="C151" s="97" t="s">
        <v>161</v>
      </c>
      <c r="D151" s="46">
        <v>3433743.26</v>
      </c>
      <c r="E151" s="85">
        <v>3433743.26</v>
      </c>
      <c r="F151" s="48">
        <f t="shared" si="6"/>
        <v>100</v>
      </c>
      <c r="M151" s="95"/>
      <c r="N151" s="95"/>
      <c r="O151" s="95"/>
      <c r="P151" s="95"/>
      <c r="Q151" s="95"/>
    </row>
    <row r="152" spans="1:6" s="7" customFormat="1" ht="20.25" customHeight="1">
      <c r="A152" s="60">
        <v>10</v>
      </c>
      <c r="B152" s="86" t="s">
        <v>43</v>
      </c>
      <c r="C152" s="87" t="s">
        <v>44</v>
      </c>
      <c r="D152" s="88">
        <f>D153</f>
        <v>1472234.36</v>
      </c>
      <c r="E152" s="88">
        <f>E153</f>
        <v>1283973.6</v>
      </c>
      <c r="F152" s="61">
        <f t="shared" si="6"/>
        <v>87.21258210547403</v>
      </c>
    </row>
    <row r="153" spans="1:6" s="7" customFormat="1" ht="20.25" customHeight="1">
      <c r="A153" s="60"/>
      <c r="B153" s="71">
        <v>1301</v>
      </c>
      <c r="C153" s="97" t="s">
        <v>162</v>
      </c>
      <c r="D153" s="46">
        <v>1472234.36</v>
      </c>
      <c r="E153" s="98">
        <v>1283973.6</v>
      </c>
      <c r="F153" s="61">
        <f>E153/D153*100</f>
        <v>87.21258210547403</v>
      </c>
    </row>
    <row r="154" spans="1:6" s="3" customFormat="1" ht="17.25" customHeight="1">
      <c r="A154" s="40"/>
      <c r="B154" s="45"/>
      <c r="C154" s="74" t="s">
        <v>29</v>
      </c>
      <c r="D154" s="75">
        <f>D110+D118+D121+D126+D131+D138+D141+D146+D150+D152</f>
        <v>1738555266.4899998</v>
      </c>
      <c r="E154" s="75">
        <f>E110+E118+E121+E126+E131+E138+E141+E146+E150+E152</f>
        <v>1695358579.66</v>
      </c>
      <c r="F154" s="76">
        <f t="shared" si="6"/>
        <v>97.51536878564636</v>
      </c>
    </row>
    <row r="155" spans="1:6" s="3" customFormat="1" ht="17.25" customHeight="1">
      <c r="A155" s="40"/>
      <c r="B155" s="45"/>
      <c r="C155" s="74" t="s">
        <v>52</v>
      </c>
      <c r="D155" s="75">
        <f>D108-D154</f>
        <v>-35223680.79999995</v>
      </c>
      <c r="E155" s="75">
        <f>E108-E154</f>
        <v>-110069139.41999984</v>
      </c>
      <c r="F155" s="76">
        <f t="shared" si="6"/>
        <v>312.486193719993</v>
      </c>
    </row>
    <row r="156" spans="1:6" s="19" customFormat="1" ht="45" customHeight="1">
      <c r="A156" s="101" t="s">
        <v>167</v>
      </c>
      <c r="B156" s="102"/>
      <c r="C156" s="102"/>
      <c r="D156" s="102"/>
      <c r="E156" s="102"/>
      <c r="F156" s="102"/>
    </row>
    <row r="157" spans="1:6" s="3" customFormat="1" ht="12.75" customHeight="1" hidden="1">
      <c r="A157" s="12"/>
      <c r="B157" s="5"/>
      <c r="C157" s="13"/>
      <c r="D157" s="14"/>
      <c r="E157" s="14"/>
      <c r="F157" s="12"/>
    </row>
    <row r="158" spans="1:6" s="3" customFormat="1" ht="6" customHeight="1" hidden="1">
      <c r="A158" s="12"/>
      <c r="B158" s="5"/>
      <c r="C158" s="13"/>
      <c r="D158" s="14"/>
      <c r="E158" s="14"/>
      <c r="F158" s="12"/>
    </row>
    <row r="159" spans="1:6" s="3" customFormat="1" ht="34.5" customHeight="1" hidden="1">
      <c r="A159" s="103"/>
      <c r="B159" s="104"/>
      <c r="C159" s="104"/>
      <c r="D159" s="104"/>
      <c r="E159" s="104"/>
      <c r="F159" s="104"/>
    </row>
    <row r="160" ht="12.75" hidden="1"/>
    <row r="161" ht="12.75" hidden="1"/>
    <row r="162" ht="12.75" hidden="1"/>
    <row r="163" ht="12.75" hidden="1"/>
    <row r="165" ht="12.75">
      <c r="C165" t="s">
        <v>56</v>
      </c>
    </row>
    <row r="166" ht="12.75">
      <c r="D166" s="77"/>
    </row>
  </sheetData>
  <sheetProtection/>
  <mergeCells count="2">
    <mergeCell ref="A156:F156"/>
    <mergeCell ref="A159:F159"/>
  </mergeCells>
  <printOptions horizontalCentered="1"/>
  <pageMargins left="0.4330708661417323" right="0" top="0.3937007874015748" bottom="0.2362204724409449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Прокопьева Людмила Ивановна</cp:lastModifiedBy>
  <cp:lastPrinted>2021-10-13T04:06:58Z</cp:lastPrinted>
  <dcterms:created xsi:type="dcterms:W3CDTF">2006-05-15T00:36:43Z</dcterms:created>
  <dcterms:modified xsi:type="dcterms:W3CDTF">2022-01-26T05:05:39Z</dcterms:modified>
  <cp:category/>
  <cp:version/>
  <cp:contentType/>
  <cp:contentStatus/>
</cp:coreProperties>
</file>