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900" windowWidth="24615" windowHeight="11655"/>
  </bookViews>
  <sheets>
    <sheet name="Доходы 2020" sheetId="3" r:id="rId1"/>
  </sheets>
  <calcPr calcId="145621"/>
</workbook>
</file>

<file path=xl/calcChain.xml><?xml version="1.0" encoding="utf-8"?>
<calcChain xmlns="http://schemas.openxmlformats.org/spreadsheetml/2006/main">
  <c r="E71" i="3" l="1"/>
  <c r="G9" i="3"/>
  <c r="G10" i="3"/>
  <c r="G11" i="3"/>
  <c r="G12" i="3"/>
  <c r="G13" i="3"/>
  <c r="G15" i="3"/>
  <c r="G16" i="3"/>
  <c r="G17" i="3"/>
  <c r="G18" i="3"/>
  <c r="G19" i="3"/>
  <c r="G20" i="3"/>
  <c r="G21" i="3"/>
  <c r="G22" i="3"/>
  <c r="G23" i="3"/>
  <c r="G25" i="3"/>
  <c r="G26" i="3"/>
  <c r="G27" i="3"/>
  <c r="G28" i="3"/>
  <c r="G29" i="3"/>
  <c r="G30" i="3"/>
  <c r="G31" i="3"/>
  <c r="G32" i="3"/>
  <c r="G34" i="3"/>
  <c r="G35" i="3"/>
  <c r="G37" i="3"/>
  <c r="G38" i="3"/>
  <c r="G39" i="3"/>
  <c r="G40" i="3"/>
  <c r="G42" i="3"/>
  <c r="G43" i="3"/>
  <c r="G44" i="3"/>
  <c r="G45" i="3"/>
  <c r="G46" i="3"/>
  <c r="G47" i="3"/>
  <c r="G50" i="3"/>
  <c r="G51" i="3"/>
  <c r="G52" i="3"/>
  <c r="G53" i="3"/>
  <c r="G54" i="3"/>
  <c r="G58" i="3"/>
  <c r="G60" i="3"/>
  <c r="G62" i="3"/>
  <c r="G65" i="3"/>
  <c r="G66" i="3"/>
  <c r="G68" i="3"/>
  <c r="G74" i="3"/>
  <c r="G78" i="3"/>
  <c r="G81" i="3"/>
  <c r="G84" i="3"/>
  <c r="G87" i="3"/>
  <c r="G90" i="3"/>
  <c r="G92" i="3"/>
  <c r="G97" i="3"/>
  <c r="G99" i="3"/>
  <c r="G101" i="3"/>
  <c r="G102" i="3"/>
  <c r="G103" i="3"/>
  <c r="G106" i="3"/>
  <c r="G110" i="3"/>
  <c r="G112" i="3"/>
  <c r="G114" i="3"/>
  <c r="G116" i="3"/>
  <c r="G119" i="3"/>
  <c r="G121" i="3"/>
  <c r="G123" i="3"/>
  <c r="G125" i="3"/>
  <c r="G127" i="3"/>
  <c r="G129" i="3"/>
  <c r="G131" i="3"/>
  <c r="G133" i="3"/>
  <c r="G135" i="3"/>
  <c r="G137" i="3"/>
  <c r="G139" i="3"/>
  <c r="G141" i="3"/>
  <c r="F9" i="3"/>
  <c r="F10" i="3"/>
  <c r="F11" i="3"/>
  <c r="F12" i="3"/>
  <c r="F13" i="3"/>
  <c r="F15" i="3"/>
  <c r="F16" i="3"/>
  <c r="F17" i="3"/>
  <c r="F18" i="3"/>
  <c r="F19" i="3"/>
  <c r="F20" i="3"/>
  <c r="F21" i="3"/>
  <c r="F22" i="3"/>
  <c r="F23" i="3"/>
  <c r="F26" i="3"/>
  <c r="F27" i="3"/>
  <c r="F28" i="3"/>
  <c r="F29" i="3"/>
  <c r="F30" i="3"/>
  <c r="F31" i="3"/>
  <c r="F32" i="3"/>
  <c r="F34" i="3"/>
  <c r="F35" i="3"/>
  <c r="F37" i="3"/>
  <c r="F38" i="3"/>
  <c r="F39" i="3"/>
  <c r="F40" i="3"/>
  <c r="F42" i="3"/>
  <c r="F43" i="3"/>
  <c r="F44" i="3"/>
  <c r="F45" i="3"/>
  <c r="F46" i="3"/>
  <c r="F47" i="3"/>
  <c r="F50" i="3"/>
  <c r="F51" i="3"/>
  <c r="F52" i="3"/>
  <c r="F53" i="3"/>
  <c r="F54" i="3"/>
  <c r="F58" i="3"/>
  <c r="F60" i="3"/>
  <c r="F62" i="3"/>
  <c r="F65" i="3"/>
  <c r="F66" i="3"/>
  <c r="F68" i="3"/>
  <c r="F78" i="3"/>
  <c r="F81" i="3"/>
  <c r="F84" i="3"/>
  <c r="F87" i="3"/>
  <c r="F89" i="3"/>
  <c r="F90" i="3"/>
  <c r="F92" i="3"/>
  <c r="F97" i="3"/>
  <c r="F99" i="3"/>
  <c r="F102" i="3"/>
  <c r="F106" i="3"/>
  <c r="F108" i="3"/>
  <c r="F110" i="3"/>
  <c r="F112" i="3"/>
  <c r="F114" i="3"/>
  <c r="F116" i="3"/>
  <c r="F119" i="3"/>
  <c r="F121" i="3"/>
  <c r="F123" i="3"/>
  <c r="F125" i="3"/>
  <c r="F127" i="3"/>
  <c r="F129" i="3"/>
  <c r="F131" i="3"/>
  <c r="F133" i="3"/>
  <c r="F135" i="3"/>
  <c r="F137" i="3"/>
  <c r="F139" i="3"/>
  <c r="F141" i="3"/>
  <c r="E61" i="3" l="1"/>
  <c r="E98" i="3"/>
  <c r="E83" i="3"/>
  <c r="E140" i="3"/>
  <c r="D140" i="3"/>
  <c r="E136" i="3"/>
  <c r="E130" i="3"/>
  <c r="D130" i="3"/>
  <c r="E124" i="3"/>
  <c r="D124" i="3"/>
  <c r="E134" i="3"/>
  <c r="D134" i="3"/>
  <c r="E111" i="3"/>
  <c r="D111" i="3"/>
  <c r="E104" i="3"/>
  <c r="D104" i="3"/>
  <c r="E107" i="3"/>
  <c r="D108" i="3"/>
  <c r="G108" i="3" s="1"/>
  <c r="D89" i="3"/>
  <c r="G89" i="3" s="1"/>
  <c r="D91" i="3"/>
  <c r="D86" i="3"/>
  <c r="D85" i="3" s="1"/>
  <c r="D73" i="3"/>
  <c r="D72" i="3" s="1"/>
  <c r="D67" i="3"/>
  <c r="D59" i="3"/>
  <c r="E24" i="3"/>
  <c r="D24" i="3"/>
  <c r="C140" i="3"/>
  <c r="C134" i="3"/>
  <c r="C138" i="3"/>
  <c r="C130" i="3"/>
  <c r="C128" i="3"/>
  <c r="C107" i="3"/>
  <c r="C101" i="3"/>
  <c r="F101" i="3" s="1"/>
  <c r="C91" i="3"/>
  <c r="C88" i="3" s="1"/>
  <c r="C86" i="3"/>
  <c r="C85" i="3" s="1"/>
  <c r="C80" i="3"/>
  <c r="C79" i="3" s="1"/>
  <c r="C77" i="3"/>
  <c r="C76" i="3" s="1"/>
  <c r="C67" i="3"/>
  <c r="C61" i="3"/>
  <c r="C59" i="3"/>
  <c r="C56" i="3"/>
  <c r="C55" i="3" s="1"/>
  <c r="C36" i="3"/>
  <c r="D88" i="3" l="1"/>
  <c r="F134" i="3"/>
  <c r="G134" i="3"/>
  <c r="G130" i="3"/>
  <c r="F130" i="3"/>
  <c r="G24" i="3"/>
  <c r="F104" i="3"/>
  <c r="G104" i="3"/>
  <c r="G107" i="3"/>
  <c r="F107" i="3"/>
  <c r="G111" i="3"/>
  <c r="F111" i="3"/>
  <c r="F136" i="3"/>
  <c r="F140" i="3"/>
  <c r="G140" i="3"/>
  <c r="F83" i="3"/>
  <c r="F61" i="3"/>
  <c r="G124" i="3"/>
  <c r="F98" i="3"/>
  <c r="E143" i="3"/>
  <c r="E142" i="3" s="1"/>
  <c r="E138" i="3"/>
  <c r="E91" i="3"/>
  <c r="E73" i="3"/>
  <c r="E67" i="3"/>
  <c r="E59" i="3"/>
  <c r="E14" i="3"/>
  <c r="E8" i="3"/>
  <c r="E36" i="3"/>
  <c r="E41" i="3"/>
  <c r="E49" i="3"/>
  <c r="E57" i="3"/>
  <c r="E76" i="3"/>
  <c r="E77" i="3"/>
  <c r="E80" i="3"/>
  <c r="E82" i="3"/>
  <c r="E86" i="3"/>
  <c r="E85" i="3" s="1"/>
  <c r="E96" i="3"/>
  <c r="E95" i="3" s="1"/>
  <c r="E105" i="3"/>
  <c r="E109" i="3"/>
  <c r="E113" i="3"/>
  <c r="E115" i="3"/>
  <c r="E118" i="3"/>
  <c r="E120" i="3"/>
  <c r="E122" i="3"/>
  <c r="E126" i="3"/>
  <c r="E128" i="3"/>
  <c r="E132" i="3"/>
  <c r="E100" i="3" l="1"/>
  <c r="E33" i="3"/>
  <c r="F36" i="3"/>
  <c r="F82" i="3"/>
  <c r="F91" i="3"/>
  <c r="G91" i="3"/>
  <c r="E88" i="3"/>
  <c r="F86" i="3"/>
  <c r="G86" i="3"/>
  <c r="F76" i="3"/>
  <c r="F80" i="3"/>
  <c r="E48" i="3"/>
  <c r="F49" i="3"/>
  <c r="E72" i="3"/>
  <c r="G73" i="3"/>
  <c r="F67" i="3"/>
  <c r="G67" i="3"/>
  <c r="F128" i="3"/>
  <c r="E117" i="3"/>
  <c r="F77" i="3"/>
  <c r="E56" i="3"/>
  <c r="G59" i="3"/>
  <c r="F59" i="3"/>
  <c r="F138" i="3"/>
  <c r="E64" i="3"/>
  <c r="E79" i="3"/>
  <c r="D138" i="3"/>
  <c r="G138" i="3" s="1"/>
  <c r="D128" i="3"/>
  <c r="G128" i="3" s="1"/>
  <c r="D126" i="3"/>
  <c r="G126" i="3" s="1"/>
  <c r="D109" i="3"/>
  <c r="G109" i="3" s="1"/>
  <c r="D98" i="3"/>
  <c r="G98" i="3" s="1"/>
  <c r="D80" i="3"/>
  <c r="G80" i="3" s="1"/>
  <c r="D83" i="3"/>
  <c r="D76" i="3"/>
  <c r="G76" i="3" s="1"/>
  <c r="D77" i="3"/>
  <c r="G77" i="3" s="1"/>
  <c r="D71" i="3"/>
  <c r="D70" i="3" s="1"/>
  <c r="D64" i="3"/>
  <c r="D63" i="3" s="1"/>
  <c r="D49" i="3"/>
  <c r="D48" i="3" s="1"/>
  <c r="D8" i="3"/>
  <c r="G8" i="3" s="1"/>
  <c r="D14" i="3"/>
  <c r="G14" i="3" s="1"/>
  <c r="D36" i="3"/>
  <c r="D33" i="3" s="1"/>
  <c r="D41" i="3"/>
  <c r="G41" i="3" s="1"/>
  <c r="D57" i="3"/>
  <c r="D56" i="3" s="1"/>
  <c r="D61" i="3"/>
  <c r="G61" i="3" s="1"/>
  <c r="D96" i="3"/>
  <c r="D105" i="3"/>
  <c r="D113" i="3"/>
  <c r="G113" i="3" s="1"/>
  <c r="D115" i="3"/>
  <c r="G115" i="3" s="1"/>
  <c r="D118" i="3"/>
  <c r="G118" i="3" s="1"/>
  <c r="D120" i="3"/>
  <c r="G120" i="3" s="1"/>
  <c r="D122" i="3"/>
  <c r="G122" i="3" s="1"/>
  <c r="D132" i="3"/>
  <c r="G132" i="3" s="1"/>
  <c r="C132" i="3"/>
  <c r="F132" i="3" s="1"/>
  <c r="C126" i="3"/>
  <c r="F126" i="3" s="1"/>
  <c r="C124" i="3"/>
  <c r="F124" i="3" s="1"/>
  <c r="C122" i="3"/>
  <c r="F122" i="3" s="1"/>
  <c r="C120" i="3"/>
  <c r="F120" i="3" s="1"/>
  <c r="C118" i="3"/>
  <c r="F118" i="3" s="1"/>
  <c r="C115" i="3"/>
  <c r="F115" i="3" s="1"/>
  <c r="C113" i="3"/>
  <c r="F113" i="3" s="1"/>
  <c r="C109" i="3"/>
  <c r="F109" i="3" s="1"/>
  <c r="C105" i="3"/>
  <c r="F105" i="3" s="1"/>
  <c r="C103" i="3"/>
  <c r="C96" i="3"/>
  <c r="C95" i="3" s="1"/>
  <c r="C100" i="3" l="1"/>
  <c r="F103" i="3"/>
  <c r="G96" i="3"/>
  <c r="D95" i="3"/>
  <c r="G95" i="3" s="1"/>
  <c r="D55" i="3"/>
  <c r="G49" i="3"/>
  <c r="D82" i="3"/>
  <c r="G82" i="3" s="1"/>
  <c r="G83" i="3"/>
  <c r="F95" i="3"/>
  <c r="E94" i="3"/>
  <c r="G36" i="3"/>
  <c r="E75" i="3"/>
  <c r="F79" i="3"/>
  <c r="F96" i="3"/>
  <c r="G72" i="3"/>
  <c r="G33" i="3"/>
  <c r="E63" i="3"/>
  <c r="G64" i="3"/>
  <c r="D100" i="3"/>
  <c r="F85" i="3"/>
  <c r="G85" i="3"/>
  <c r="G48" i="3"/>
  <c r="F48" i="3"/>
  <c r="G57" i="3"/>
  <c r="G105" i="3"/>
  <c r="E70" i="3"/>
  <c r="G71" i="3"/>
  <c r="E55" i="3"/>
  <c r="G56" i="3"/>
  <c r="F56" i="3"/>
  <c r="F88" i="3"/>
  <c r="G88" i="3"/>
  <c r="F100" i="3"/>
  <c r="C117" i="3"/>
  <c r="F117" i="3" s="1"/>
  <c r="D79" i="3" l="1"/>
  <c r="D75" i="3" s="1"/>
  <c r="D7" i="3" s="1"/>
  <c r="E7" i="3"/>
  <c r="G70" i="3"/>
  <c r="G100" i="3"/>
  <c r="C94" i="3"/>
  <c r="C93" i="3" s="1"/>
  <c r="F55" i="3"/>
  <c r="G55" i="3"/>
  <c r="G63" i="3"/>
  <c r="E93" i="3"/>
  <c r="G7" i="3" l="1"/>
  <c r="G75" i="3"/>
  <c r="G79" i="3"/>
  <c r="F94" i="3"/>
  <c r="F93" i="3"/>
  <c r="E6" i="3"/>
  <c r="C75" i="3"/>
  <c r="F75" i="3" s="1"/>
  <c r="C64" i="3"/>
  <c r="C57" i="3"/>
  <c r="F57" i="3" s="1"/>
  <c r="C41" i="3"/>
  <c r="F41" i="3" s="1"/>
  <c r="C33" i="3"/>
  <c r="F33" i="3" s="1"/>
  <c r="C24" i="3"/>
  <c r="F24" i="3" s="1"/>
  <c r="C14" i="3"/>
  <c r="F14" i="3" s="1"/>
  <c r="C8" i="3"/>
  <c r="F8" i="3" l="1"/>
  <c r="C63" i="3"/>
  <c r="F63" i="3" s="1"/>
  <c r="F64" i="3"/>
  <c r="C7" i="3" l="1"/>
  <c r="D136" i="3"/>
  <c r="G136" i="3" l="1"/>
  <c r="D117" i="3"/>
  <c r="F7" i="3"/>
  <c r="C6" i="3"/>
  <c r="F6" i="3" s="1"/>
  <c r="G117" i="3" l="1"/>
  <c r="D94" i="3"/>
  <c r="G94" i="3" l="1"/>
  <c r="D93" i="3"/>
  <c r="D6" i="3" l="1"/>
  <c r="G6" i="3" s="1"/>
  <c r="G93" i="3"/>
</calcChain>
</file>

<file path=xl/sharedStrings.xml><?xml version="1.0" encoding="utf-8"?>
<sst xmlns="http://schemas.openxmlformats.org/spreadsheetml/2006/main" count="298" uniqueCount="295">
  <si>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</si>
  <si>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</si>
  <si>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</si>
  <si>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</si>
  <si>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</si>
  <si>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</si>
  <si>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</si>
  <si>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</si>
  <si>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</si>
  <si>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</si>
  <si>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</si>
  <si>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</si>
  <si>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</si>
  <si>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</si>
  <si>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</si>
  <si>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</si>
  <si>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</si>
  <si>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</si>
  <si>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</si>
  <si>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</si>
  <si>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</si>
  <si>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</si>
  <si>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</si>
  <si>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</si>
  <si>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</si>
  <si>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</si>
  <si>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</si>
  <si>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</si>
  <si>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</si>
  <si>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</si>
  <si>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</si>
  <si>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</si>
  <si>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</si>
  <si>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</si>
  <si>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</si>
  <si>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</si>
  <si>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</si>
  <si>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</si>
  <si>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</si>
  <si>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</si>
  <si>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</si>
  <si>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</si>
  <si>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</si>
  <si>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</si>
  <si>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</si>
  <si>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</si>
  <si>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</si>
  <si>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</si>
  <si>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</si>
  <si>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</si>
  <si>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</si>
  <si>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</si>
  <si>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</si>
  <si>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</si>
  <si>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</si>
  <si>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</si>
  <si>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</si>
  <si>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</si>
  <si>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</si>
  <si>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000 1 06 06032 04 0000 110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</si>
  <si>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</si>
  <si>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</si>
  <si>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</si>
  <si>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000 1 06 06042 04 0000 110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</si>
  <si>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</si>
  <si>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</si>
  <si>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</si>
  <si>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</si>
  <si>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</si>
  <si>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</si>
  <si>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</si>
  <si>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</si>
  <si>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</si>
  <si>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</si>
  <si>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</si>
  <si>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</si>
  <si>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</si>
  <si>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</si>
  <si>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</si>
  <si>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</si>
  <si>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</si>
  <si>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</si>
  <si>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</si>
  <si>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</si>
  <si>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</si>
  <si>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</si>
  <si>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</si>
  <si>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</si>
  <si>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</si>
  <si>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</si>
  <si>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</si>
  <si>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</si>
  <si>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</si>
  <si>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</si>
  <si>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</si>
  <si>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</si>
  <si>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</si>
  <si>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</si>
  <si>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</si>
  <si>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</si>
  <si>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</si>
  <si>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</si>
  <si>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</si>
  <si>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</si>
  <si>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000 1 11 09040 00 0000 120</t>
  </si>
  <si>
    <t>000 1 11 09044 04 0000 120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</si>
  <si>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</si>
  <si>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</si>
  <si>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</si>
  <si>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</si>
  <si>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</si>
  <si>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</si>
  <si>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</si>
  <si>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</si>
  <si>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</si>
  <si>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</si>
  <si>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</si>
  <si>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</si>
  <si>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</si>
  <si>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</si>
  <si>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</si>
  <si>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</si>
  <si>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</si>
  <si>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</si>
  <si>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</si>
  <si>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</si>
  <si>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</si>
  <si>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</si>
  <si>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округов</t>
  </si>
  <si>
    <t>000 1 13 02994 04 0000 130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</si>
  <si>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</si>
  <si>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</si>
  <si>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</si>
  <si>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</si>
  <si>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</si>
  <si>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</si>
  <si>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</si>
  <si>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</si>
  <si>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</si>
  <si>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</si>
  <si>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</si>
  <si>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</si>
  <si>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</si>
  <si>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</si>
  <si>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</si>
  <si>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</si>
  <si>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</si>
  <si>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</si>
  <si>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</si>
  <si>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</si>
  <si>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 xml:space="preserve">  ШТРАФЫ, САНКЦИИ, ВОЗМЕЩЕНИЕ УЩЕРБА</t>
  </si>
  <si>
    <t>000 1 16 00000 00 0000 000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</si>
  <si>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</si>
  <si>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</si>
  <si>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</si>
  <si>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</si>
  <si>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округов</t>
  </si>
  <si>
    <t>000 1 17 01040 04 0000 180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</si>
  <si>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</si>
  <si>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</si>
  <si>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округов</t>
  </si>
  <si>
    <t>000 1 17 05040 04 0000 180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</si>
  <si>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</si>
  <si>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</si>
  <si>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</si>
  <si>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</si>
  <si>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</si>
  <si>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</si>
  <si>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</si>
  <si>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</si>
  <si>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округов на поддержку мер по обеспечению сбалансированности бюджетов</t>
  </si>
  <si>
    <t>000 2 02 15002 04 0000 150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</si>
  <si>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</si>
  <si>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</si>
  <si>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</si>
  <si>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</si>
  <si>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городских округов на реализацию мероприятий по обеспечению жильем молодых семей</t>
  </si>
  <si>
    <t>000 2 02 25497 04 0000 150</t>
  </si>
  <si>
    <t xml:space="preserve">  Субсидия бюджетам на поддержку отрасли культуры</t>
  </si>
  <si>
    <t>000 2 02 25519 00 0000 150</t>
  </si>
  <si>
    <t xml:space="preserve">  Субсидия бюджетам городских округов на поддержку отрасли культуры</t>
  </si>
  <si>
    <t>000 2 02 25519 04 0000 150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</si>
  <si>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</si>
  <si>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</si>
  <si>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</si>
  <si>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</si>
  <si>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  Прочие субсидии</t>
  </si>
  <si>
    <t>000 2 02 29999 00 0000 150</t>
  </si>
  <si>
    <t xml:space="preserve">  Прочие субсидии бюджетам городских округов</t>
  </si>
  <si>
    <t>000 2 02 29999 04 0000 150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</si>
  <si>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</si>
  <si>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</si>
  <si>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</si>
  <si>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</si>
  <si>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</si>
  <si>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</si>
  <si>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</si>
  <si>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</si>
  <si>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</si>
  <si>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</si>
  <si>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</si>
  <si>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</si>
  <si>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</si>
  <si>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</si>
  <si>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</si>
  <si>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</si>
  <si>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</si>
  <si>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</si>
  <si>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</si>
  <si>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</si>
  <si>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</si>
  <si>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000 2 02 35930 04 0000 150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</si>
  <si>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</si>
  <si>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</si>
  <si>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</si>
  <si>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</si>
  <si>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</si>
  <si>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</si>
  <si>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Наименование доходов</t>
  </si>
  <si>
    <t>Доходы, всего:</t>
  </si>
  <si>
    <t>000 2 02 25243 04 0000 150</t>
  </si>
  <si>
    <t>000 2 02 25243 00 0000 150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</si>
  <si>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</si>
  <si>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</si>
  <si>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Код бюджетной классификации (без указания кода главного администратора доходов бюджета)</t>
  </si>
  <si>
    <t>Фактическое исполнение, 
тыс. руб.</t>
  </si>
  <si>
    <t>% исполнения первона-чального плана</t>
  </si>
  <si>
    <t>% исполнения уточнен-ного плана</t>
  </si>
  <si>
    <t>Пояснения отклонений от плановых значений</t>
  </si>
  <si>
    <t>Перевыполнение плана обусловлено незапланированым выкупом земельных участков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</si>
  <si>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</si>
  <si>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</si>
  <si>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</si>
  <si>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</si>
  <si>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</si>
  <si>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</si>
  <si>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</si>
  <si>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</si>
  <si>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</si>
  <si>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</si>
  <si>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</si>
  <si>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</si>
  <si>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000 2 02 19999 00 0000 150</t>
  </si>
  <si>
    <t>Прочие дотации</t>
  </si>
  <si>
    <t>000 2 02 19999 04 0000 150</t>
  </si>
  <si>
    <t>Прочие дотации бюджетам городских округов</t>
  </si>
  <si>
    <t>000 2 02 20299 00 0000 150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</si>
  <si>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</si>
  <si>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</si>
  <si>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</si>
  <si>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000 2 02 35304 00 0000 150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</si>
  <si>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</si>
  <si>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</si>
  <si>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</si>
  <si>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</si>
  <si>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</si>
  <si>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</si>
  <si>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Перевыполнение плана по субсидиям связано с тем, что перечисление межбюджетных трансфертов производилось в пределах сумм, необходимых для оплаты денежных обязательств по фактическим предоставленным расходам получателей средств бюджета городского округа</t>
  </si>
  <si>
    <t>План по  муниципальному правовому акту о бюджете от 24.12.2020 № 569-МПА (первоначальный), тыс. руб.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</si>
  <si>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</si>
  <si>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</si>
  <si>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000 2 02 25229 04 0000 150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</si>
  <si>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</si>
  <si>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000 2 02 25229 00 0000 150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</si>
  <si>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</si>
  <si>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000 2 02 35469 04 0000 150</t>
  </si>
  <si>
    <t xml:space="preserve">Субвенции бюджетам городских округов на проведение Всероссийской переписи населения
</t>
  </si>
  <si>
    <t xml:space="preserve">Субвенции бюджетам на проведение Всероссийской переписи населения
</t>
  </si>
  <si>
    <t>000 2 02 35469 00 0000 150</t>
  </si>
  <si>
    <t>000 2 02 36900 04 0000 150</t>
  </si>
  <si>
    <t>Единая субвенция бюджетам городских округов из бюджета субъекта Российской Федерации</t>
  </si>
  <si>
    <t>000 2 02 36900 00 0000 150</t>
  </si>
  <si>
    <t xml:space="preserve">Единая субвенция местным бюджетам из бюджета субъекта Российской Федерации
</t>
  </si>
  <si>
    <t>000 2 02 45454 04 0000 150</t>
  </si>
  <si>
    <t>000 2 02 45454 00 0000 150</t>
  </si>
  <si>
    <t xml:space="preserve">Межбюджетные трансферты, передаваемые бюджетам городских округов на создание модельных муниципальных библиотек
</t>
  </si>
  <si>
    <t xml:space="preserve">Межбюджетные трансферты, передаваемые бюджетам на создание модельных муниципальных библиотек
</t>
  </si>
  <si>
    <t>План по муниципальному правовому акту о бюджете от 27.12.2021 №293-МПА (уточненный), тыс. руб.</t>
  </si>
  <si>
    <t>000 1 05 01000 01 0000 110</t>
  </si>
  <si>
    <t xml:space="preserve">Налог, взимаемый в связи с применением упрощенной системы налогообложения
</t>
  </si>
  <si>
    <t>000 2 02 39999 04 0000 150</t>
  </si>
  <si>
    <t>Прочие субвенции</t>
  </si>
  <si>
    <t>000 2 02 39999 00 0000 150</t>
  </si>
  <si>
    <t>Прочие субвенции бюджетам городских округов</t>
  </si>
  <si>
    <t>Аналитические данные об исполнении доходов бюджета Арсеньевского городского округа за 2021 год</t>
  </si>
  <si>
    <t>Перевыполнение объясняется увеличением поступлений по налогу, взимаемому в связи с применением патентной системы, а также поступлением с 1 января 2021 года налога, взимаемого в связи с примененением упрощенной системы налогообложения</t>
  </si>
  <si>
    <t xml:space="preserve">Перевыполнение плана обусловлено незапланированым выкупом земельных участков </t>
  </si>
  <si>
    <t>Невыполнение плана по реализации имущества объясняется нарушением покупателем -  ООО УК «Наш город» своих обязательств по внесению платежей по договору купли-продажи объекта имущества</t>
  </si>
  <si>
    <t>Невыполнение плана объясняется снижением поступлений по НДФЛ, в связи со снижением с 1 января 2021 года процента отчисления по дополнительному нормативу отчислений от данного налога в бюджет Арсеньевского гоодского округа (2020 году – 29,019%, в 2021 году – 21,7365570%), на основании Закона Приморского края от 21.12.2020 № 969-КЗ «О краевом бюджете на 2021 год и плановый период 2022 и 2023 годов»</t>
  </si>
  <si>
    <t>Невыполнение плана объясняется снижением проуента отчислений по дополнительному номативу от НДФЛ, а также вследствие сокращения объемов производства основного налогплательщика -  ПАО ААК "Прогресс"</t>
  </si>
  <si>
    <t>На основании Закона Приморского края от 02 апреля 2019 года № 473-КЗ «Об установлении единого норматива отчислений в бюджеты муниципальных районов, муниципальных округов и городских округов Приморского края от налога, взимаемого в связи с применением упрощенной системы налогообложения» с 01 января 2021 года производятся отчисления в бюджеты городских округов по данному налогу в размере 2%</t>
  </si>
  <si>
    <t>Перевыполнение плана по данному налогу объясняется тем, что с 1 января 2021 года утратила действие система налогообложения в виде единого налога на вмененный доход и основной объем плательщиков перешел на патентную систему налогообложения</t>
  </si>
  <si>
    <t xml:space="preserve">Перевыполнение плана явилось поступление в сентябре 2021 года в бюджет городского округа сумм по данному виду платежа от ООО «Феникс» по решению Арбитражного суда Приморского края по делу № А51-20755/2019 от 12 января 2021 года </t>
  </si>
  <si>
    <t>Уменьшение поступлений от штрафов установленных Кодексом Российской Федерации об административных правонарушениях</t>
  </si>
  <si>
    <t>Перевыполнение плана по субвенциям связано с тем, что перечисление межбюджетных трансфертов производилось в пределах сумм, необходимых для оплаты денежных обязательств по фактическим расходам получателей средств бюджета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</si>
</sst>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dd\.mm\.yyyy"/>
    <numFmt numFmtId="165" formatCode="#,##0.00_ ;\-#,##0.00"/>
    <numFmt numFmtId="166" formatCode="0.0%"/>
    <numFmt numFmtId="167" formatCode="#,##0.00000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</font>
    <font>
      <sz val="1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204"/>
    </font>
    <font>
      <b/>
      <sz val="8"/>
      <name val="Arial Cyr"/>
    </font>
    <font>
      <b/>
      <sz val="11"/>
      <name val="Calibri"/>
      <family val="2"/>
      <scheme val="minor"/>
    </font>
    <font>
      <sz val="14"/>
      <name val="Arial Cyr"/>
    </font>
    <font>
      <b/>
      <sz val="12"/>
      <name val="Arial Cyr"/>
    </font>
    <font>
      <sz val="10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93">
    <xf numFmtId="0" fontId="0" fillId="0" borderId="0"/>
    <xf numFmtId="0" fontId="2" fillId="0" borderId="1"/>
    <xf numFmtId="0" fontId="3" fillId="0" borderId="1">
      <alignment horizontal="center"/>
    </xf>
    <xf numFmtId="0" fontId="4" fillId="0" borderId="2">
      <alignment horizontal="center"/>
    </xf>
    <xf numFmtId="0" fontId="5" fillId="0" borderId="1">
      <alignment horizontal="right"/>
    </xf>
    <xf numFmtId="0" fontId="3" fillId="0" borderId="1"/>
    <xf numFmtId="0" fontId="6" fillId="0" borderId="1"/>
    <xf numFmtId="0" fontId="6" fillId="0" borderId="3"/>
    <xf numFmtId="0" fontId="4" fillId="0" borderId="4">
      <alignment horizontal="center"/>
    </xf>
    <xf numFmtId="0" fontId="5" fillId="0" borderId="5">
      <alignment horizontal="right"/>
    </xf>
    <xf numFmtId="0" fontId="4" fillId="0" borderId="1"/>
    <xf numFmtId="0" fontId="4" fillId="0" borderId="6">
      <alignment horizontal="right"/>
    </xf>
    <xf numFmtId="49" fontId="4" fillId="0" borderId="7">
      <alignment horizontal="center"/>
    </xf>
    <xf numFmtId="0" fontId="5" fillId="0" borderId="8">
      <alignment horizontal="right"/>
    </xf>
    <xf numFmtId="0" fontId="7" fillId="0" borderId="1"/>
    <xf numFmtId="164" fontId="4" fillId="0" borderId="9">
      <alignment horizontal="center"/>
    </xf>
    <xf numFmtId="0" fontId="4" fillId="0" borderId="1">
      <alignment horizontal="left"/>
    </xf>
    <xf numFmtId="49" fontId="4" fillId="0" borderId="1"/>
    <xf numFmtId="49" fontId="4" fillId="0" borderId="6">
      <alignment horizontal="right" vertical="center"/>
    </xf>
    <xf numFmtId="49" fontId="4" fillId="0" borderId="9">
      <alignment horizontal="center" vertical="center"/>
    </xf>
    <xf numFmtId="0" fontId="4" fillId="0" borderId="2">
      <alignment horizontal="left" wrapText="1"/>
    </xf>
    <xf numFmtId="49" fontId="4" fillId="0" borderId="9">
      <alignment horizontal="center"/>
    </xf>
    <xf numFmtId="0" fontId="4" fillId="0" borderId="10">
      <alignment horizontal="left" wrapText="1"/>
    </xf>
    <xf numFmtId="49" fontId="4" fillId="0" borderId="6">
      <alignment horizontal="right"/>
    </xf>
    <xf numFmtId="0" fontId="4" fillId="0" borderId="11">
      <alignment horizontal="left"/>
    </xf>
    <xf numFmtId="49" fontId="4" fillId="0" borderId="11"/>
    <xf numFmtId="49" fontId="4" fillId="0" borderId="6"/>
    <xf numFmtId="49" fontId="4" fillId="0" borderId="12">
      <alignment horizontal="center"/>
    </xf>
    <xf numFmtId="0" fontId="3" fillId="0" borderId="2">
      <alignment horizontal="center"/>
    </xf>
    <xf numFmtId="0" fontId="4" fillId="0" borderId="13">
      <alignment horizontal="center" vertical="top" wrapText="1"/>
    </xf>
    <xf numFmtId="49" fontId="4" fillId="0" borderId="13">
      <alignment horizontal="center" vertical="top" wrapText="1"/>
    </xf>
    <xf numFmtId="0" fontId="2" fillId="0" borderId="14"/>
    <xf numFmtId="0" fontId="2" fillId="0" borderId="5"/>
    <xf numFmtId="0" fontId="4" fillId="0" borderId="13">
      <alignment horizontal="center" vertical="center"/>
    </xf>
    <xf numFmtId="0" fontId="4" fillId="0" borderId="4">
      <alignment horizontal="center" vertical="center"/>
    </xf>
    <xf numFmtId="49" fontId="4" fillId="0" borderId="4">
      <alignment horizontal="center" vertical="center"/>
    </xf>
    <xf numFmtId="0" fontId="4" fillId="0" borderId="15">
      <alignment horizontal="left" wrapText="1"/>
    </xf>
    <xf numFmtId="49" fontId="4" fillId="0" borderId="16">
      <alignment horizontal="center" wrapText="1"/>
    </xf>
    <xf numFmtId="49" fontId="4" fillId="0" borderId="17">
      <alignment horizontal="center"/>
    </xf>
    <xf numFmtId="4" fontId="4" fillId="0" borderId="17">
      <alignment horizontal="right" shrinkToFit="1"/>
    </xf>
    <xf numFmtId="0" fontId="4" fillId="0" borderId="18">
      <alignment horizontal="left" wrapText="1"/>
    </xf>
    <xf numFmtId="49" fontId="4" fillId="0" borderId="19">
      <alignment horizontal="center" shrinkToFit="1"/>
    </xf>
    <xf numFmtId="49" fontId="4" fillId="0" borderId="20">
      <alignment horizontal="center"/>
    </xf>
    <xf numFmtId="4" fontId="4" fillId="0" borderId="20">
      <alignment horizontal="right" shrinkToFit="1"/>
    </xf>
    <xf numFmtId="0" fontId="4" fillId="0" borderId="21">
      <alignment horizontal="left" wrapText="1" indent="2"/>
    </xf>
    <xf numFmtId="49" fontId="4" fillId="0" borderId="22">
      <alignment horizontal="center" shrinkToFit="1"/>
    </xf>
    <xf numFmtId="49" fontId="4" fillId="0" borderId="23">
      <alignment horizontal="center"/>
    </xf>
    <xf numFmtId="4" fontId="4" fillId="0" borderId="23">
      <alignment horizontal="right" shrinkToFit="1"/>
    </xf>
    <xf numFmtId="49" fontId="4" fillId="0" borderId="1">
      <alignment horizontal="right"/>
    </xf>
    <xf numFmtId="0" fontId="3" fillId="0" borderId="5">
      <alignment horizontal="center"/>
    </xf>
    <xf numFmtId="0" fontId="4" fillId="0" borderId="4">
      <alignment horizontal="center" vertical="center" shrinkToFit="1"/>
    </xf>
    <xf numFmtId="49" fontId="4" fillId="0" borderId="4">
      <alignment horizontal="center" vertical="center" shrinkToFit="1"/>
    </xf>
    <xf numFmtId="49" fontId="2" fillId="0" borderId="5"/>
    <xf numFmtId="0" fontId="4" fillId="0" borderId="16">
      <alignment horizontal="center" shrinkToFit="1"/>
    </xf>
    <xf numFmtId="4" fontId="4" fillId="0" borderId="24">
      <alignment horizontal="right" shrinkToFit="1"/>
    </xf>
    <xf numFmtId="49" fontId="2" fillId="0" borderId="8"/>
    <xf numFmtId="0" fontId="4" fillId="0" borderId="19">
      <alignment horizontal="center" shrinkToFit="1"/>
    </xf>
    <xf numFmtId="165" fontId="4" fillId="0" borderId="20">
      <alignment horizontal="right" shrinkToFit="1"/>
    </xf>
    <xf numFmtId="165" fontId="4" fillId="0" borderId="25">
      <alignment horizontal="right" shrinkToFit="1"/>
    </xf>
    <xf numFmtId="0" fontId="4" fillId="0" borderId="26">
      <alignment horizontal="left" wrapText="1"/>
    </xf>
    <xf numFmtId="49" fontId="4" fillId="0" borderId="22">
      <alignment horizontal="center" wrapText="1"/>
    </xf>
    <xf numFmtId="49" fontId="4" fillId="0" borderId="23">
      <alignment horizontal="center" wrapText="1"/>
    </xf>
    <xf numFmtId="4" fontId="4" fillId="0" borderId="23">
      <alignment horizontal="right" wrapText="1"/>
    </xf>
    <xf numFmtId="4" fontId="4" fillId="0" borderId="21">
      <alignment horizontal="right" wrapText="1"/>
    </xf>
    <xf numFmtId="0" fontId="2" fillId="0" borderId="8">
      <alignment wrapText="1"/>
    </xf>
    <xf numFmtId="0" fontId="4" fillId="0" borderId="27">
      <alignment horizontal="left" wrapText="1"/>
    </xf>
    <xf numFmtId="49" fontId="4" fillId="0" borderId="28">
      <alignment horizontal="center" shrinkToFit="1"/>
    </xf>
    <xf numFmtId="49" fontId="4" fillId="0" borderId="29">
      <alignment horizontal="center"/>
    </xf>
    <xf numFmtId="4" fontId="4" fillId="0" borderId="29">
      <alignment horizontal="right" shrinkToFit="1"/>
    </xf>
    <xf numFmtId="49" fontId="4" fillId="0" borderId="30">
      <alignment horizontal="center"/>
    </xf>
    <xf numFmtId="0" fontId="2" fillId="0" borderId="8"/>
    <xf numFmtId="0" fontId="7" fillId="0" borderId="11"/>
    <xf numFmtId="0" fontId="7" fillId="0" borderId="31"/>
    <xf numFmtId="0" fontId="4" fillId="0" borderId="1">
      <alignment wrapText="1"/>
    </xf>
    <xf numFmtId="49" fontId="4" fillId="0" borderId="1">
      <alignment wrapText="1"/>
    </xf>
    <xf numFmtId="49" fontId="4" fillId="0" borderId="1">
      <alignment horizontal="center"/>
    </xf>
    <xf numFmtId="49" fontId="8" fillId="0" borderId="1"/>
    <xf numFmtId="0" fontId="4" fillId="0" borderId="2">
      <alignment horizontal="left"/>
    </xf>
    <xf numFmtId="49" fontId="4" fillId="0" borderId="2">
      <alignment horizontal="left"/>
    </xf>
    <xf numFmtId="0" fontId="4" fillId="0" borderId="2">
      <alignment horizontal="center" shrinkToFit="1"/>
    </xf>
    <xf numFmtId="49" fontId="4" fillId="0" borderId="2">
      <alignment horizontal="center" vertical="center" shrinkToFit="1"/>
    </xf>
    <xf numFmtId="49" fontId="2" fillId="0" borderId="2">
      <alignment shrinkToFit="1"/>
    </xf>
    <xf numFmtId="49" fontId="4" fillId="0" borderId="2">
      <alignment horizontal="right"/>
    </xf>
    <xf numFmtId="0" fontId="4" fillId="0" borderId="16">
      <alignment horizontal="center" vertical="center" shrinkToFit="1"/>
    </xf>
    <xf numFmtId="49" fontId="4" fillId="0" borderId="17">
      <alignment horizontal="center" vertical="center"/>
    </xf>
    <xf numFmtId="0" fontId="4" fillId="0" borderId="15">
      <alignment horizontal="left" wrapText="1" indent="2"/>
    </xf>
    <xf numFmtId="0" fontId="4" fillId="0" borderId="32">
      <alignment horizontal="center" vertical="center" shrinkToFit="1"/>
    </xf>
    <xf numFmtId="49" fontId="4" fillId="0" borderId="13">
      <alignment horizontal="center" vertical="center"/>
    </xf>
    <xf numFmtId="165" fontId="4" fillId="0" borderId="13">
      <alignment horizontal="right" vertical="center" shrinkToFit="1"/>
    </xf>
    <xf numFmtId="165" fontId="4" fillId="0" borderId="27">
      <alignment horizontal="right" vertical="center" shrinkToFit="1"/>
    </xf>
    <xf numFmtId="0" fontId="4" fillId="0" borderId="33">
      <alignment horizontal="left" wrapText="1"/>
    </xf>
    <xf numFmtId="4" fontId="4" fillId="0" borderId="13">
      <alignment horizontal="right" shrinkToFit="1"/>
    </xf>
    <xf numFmtId="4" fontId="4" fillId="0" borderId="27">
      <alignment horizontal="right" shrinkToFit="1"/>
    </xf>
    <xf numFmtId="0" fontId="4" fillId="0" borderId="18">
      <alignment horizontal="left" wrapText="1" indent="2"/>
    </xf>
    <xf numFmtId="0" fontId="9" fillId="0" borderId="27">
      <alignment wrapText="1"/>
    </xf>
    <xf numFmtId="0" fontId="9" fillId="0" borderId="27"/>
    <xf numFmtId="0" fontId="9" fillId="2" borderId="27">
      <alignment wrapText="1"/>
    </xf>
    <xf numFmtId="0" fontId="4" fillId="2" borderId="26">
      <alignment horizontal="left" wrapText="1"/>
    </xf>
    <xf numFmtId="49" fontId="4" fillId="0" borderId="27">
      <alignment horizontal="center" shrinkToFit="1"/>
    </xf>
    <xf numFmtId="49" fontId="4" fillId="0" borderId="13">
      <alignment horizontal="center" vertical="center" shrinkToFit="1"/>
    </xf>
    <xf numFmtId="0" fontId="2" fillId="0" borderId="11">
      <alignment horizontal="left"/>
    </xf>
    <xf numFmtId="0" fontId="2" fillId="0" borderId="31">
      <alignment horizontal="left" wrapText="1"/>
    </xf>
    <xf numFmtId="0" fontId="2" fillId="0" borderId="31">
      <alignment horizontal="left"/>
    </xf>
    <xf numFmtId="0" fontId="4" fillId="0" borderId="31"/>
    <xf numFmtId="49" fontId="2" fillId="0" borderId="31"/>
    <xf numFmtId="49" fontId="2" fillId="0" borderId="31"/>
    <xf numFmtId="0" fontId="2" fillId="0" borderId="1">
      <alignment horizontal="left"/>
    </xf>
    <xf numFmtId="0" fontId="2" fillId="0" borderId="1">
      <alignment horizontal="left" wrapText="1"/>
    </xf>
    <xf numFmtId="0" fontId="2" fillId="0" borderId="1">
      <alignment horizontal="left"/>
    </xf>
    <xf numFmtId="0" fontId="4" fillId="0" borderId="1"/>
    <xf numFmtId="49" fontId="2" fillId="0" borderId="1"/>
    <xf numFmtId="49" fontId="2" fillId="0" borderId="1"/>
    <xf numFmtId="0" fontId="4" fillId="0" borderId="1">
      <alignment horizontal="center" wrapText="1"/>
    </xf>
    <xf numFmtId="0" fontId="4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2" fillId="0" borderId="1">
      <alignment horizontal="left"/>
    </xf>
    <xf numFmtId="0" fontId="2" fillId="0" borderId="1">
      <alignment horizontal="center"/>
    </xf>
    <xf numFmtId="0" fontId="8" fillId="0" borderId="1">
      <alignment horizontal="left"/>
    </xf>
    <xf numFmtId="49" fontId="2" fillId="0" borderId="1"/>
    <xf numFmtId="49" fontId="4" fillId="0" borderId="1">
      <alignment horizontal="left"/>
    </xf>
    <xf numFmtId="49" fontId="4" fillId="0" borderId="1">
      <alignment horizontal="center" wrapText="1"/>
    </xf>
    <xf numFmtId="0" fontId="4" fillId="0" borderId="1">
      <alignment horizontal="center"/>
    </xf>
    <xf numFmtId="0" fontId="10" fillId="0" borderId="11">
      <alignment horizontal="center"/>
    </xf>
    <xf numFmtId="0" fontId="7" fillId="0" borderId="1"/>
    <xf numFmtId="0" fontId="10" fillId="0" borderId="1">
      <alignment horizontal="center"/>
    </xf>
    <xf numFmtId="0" fontId="7" fillId="0" borderId="1"/>
    <xf numFmtId="0" fontId="10" fillId="0" borderId="1">
      <alignment horizontal="center"/>
    </xf>
    <xf numFmtId="0" fontId="4" fillId="0" borderId="1">
      <alignment horizontal="center" wrapText="1"/>
    </xf>
    <xf numFmtId="0" fontId="9" fillId="0" borderId="1"/>
    <xf numFmtId="0" fontId="11" fillId="0" borderId="2"/>
    <xf numFmtId="0" fontId="11" fillId="0" borderId="1"/>
    <xf numFmtId="0" fontId="2" fillId="0" borderId="2"/>
    <xf numFmtId="0" fontId="2" fillId="0" borderId="13">
      <alignment horizontal="left" wrapText="1"/>
    </xf>
    <xf numFmtId="0" fontId="2" fillId="0" borderId="11"/>
    <xf numFmtId="0" fontId="13" fillId="0" borderId="0"/>
    <xf numFmtId="0" fontId="13" fillId="0" borderId="0"/>
    <xf numFmtId="0" fontId="13" fillId="0" borderId="0"/>
    <xf numFmtId="0" fontId="11" fillId="0" borderId="1"/>
    <xf numFmtId="0" fontId="11" fillId="0" borderId="1"/>
    <xf numFmtId="0" fontId="12" fillId="3" borderId="1"/>
    <xf numFmtId="0" fontId="2" fillId="0" borderId="13">
      <alignment horizontal="left"/>
    </xf>
    <xf numFmtId="0" fontId="1" fillId="0" borderId="1"/>
    <xf numFmtId="0" fontId="21" fillId="0" borderId="1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20" fillId="0" borderId="1" applyNumberFormat="0" applyFill="0" applyBorder="0" applyAlignment="0" applyProtection="0"/>
    <xf numFmtId="0" fontId="1" fillId="0" borderId="1"/>
    <xf numFmtId="0" fontId="23" fillId="0" borderId="1"/>
    <xf numFmtId="0" fontId="24" fillId="17" borderId="1"/>
    <xf numFmtId="0" fontId="23" fillId="17" borderId="1"/>
    <xf numFmtId="0" fontId="23" fillId="17" borderId="1"/>
    <xf numFmtId="0" fontId="25" fillId="0" borderId="1"/>
    <xf numFmtId="0" fontId="26" fillId="4" borderId="35" applyNumberFormat="0" applyFont="0" applyAlignment="0" applyProtection="0"/>
    <xf numFmtId="0" fontId="26" fillId="4" borderId="35" applyNumberFormat="0" applyFont="0" applyAlignment="0" applyProtection="0"/>
    <xf numFmtId="0" fontId="26" fillId="4" borderId="35" applyNumberFormat="0" applyFont="0" applyAlignment="0" applyProtection="0"/>
    <xf numFmtId="0" fontId="1" fillId="4" borderId="35" applyNumberFormat="0" applyFont="0" applyAlignment="0" applyProtection="0"/>
    <xf numFmtId="9" fontId="25" fillId="0" borderId="1" applyFont="0" applyFill="0" applyBorder="0" applyAlignment="0" applyProtection="0"/>
    <xf numFmtId="43" fontId="21" fillId="0" borderId="1" applyFont="0" applyFill="0" applyBorder="0" applyAlignment="0" applyProtection="0"/>
  </cellStyleXfs>
  <cellXfs count="81">
    <xf numFmtId="0" fontId="0" fillId="0" borderId="0" xfId="0"/>
    <xf numFmtId="0" fontId="15" fillId="0" borderId="1" xfId="1" applyNumberFormat="1" applyFont="1" applyFill="1" applyProtection="1"/>
    <xf numFmtId="0" fontId="16" fillId="0" borderId="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9" fillId="0" borderId="1" xfId="14" applyNumberFormat="1" applyFont="1" applyFill="1" applyProtection="1"/>
    <xf numFmtId="49" fontId="18" fillId="0" borderId="34" xfId="46" applyNumberFormat="1" applyFont="1" applyFill="1" applyBorder="1" applyProtection="1">
      <alignment horizontal="center"/>
    </xf>
    <xf numFmtId="0" fontId="18" fillId="0" borderId="34" xfId="44" applyNumberFormat="1" applyFont="1" applyFill="1" applyBorder="1" applyProtection="1">
      <alignment horizontal="left" wrapText="1" indent="2"/>
    </xf>
    <xf numFmtId="1" fontId="18" fillId="0" borderId="34" xfId="42" applyNumberFormat="1" applyFont="1" applyFill="1" applyBorder="1" applyAlignment="1" applyProtection="1">
      <alignment horizontal="left" vertical="center" wrapText="1" shrinkToFit="1"/>
    </xf>
    <xf numFmtId="0" fontId="28" fillId="0" borderId="0" xfId="0" applyFont="1" applyFill="1" applyProtection="1">
      <protection locked="0"/>
    </xf>
    <xf numFmtId="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14" fillId="0" borderId="34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166" fontId="16" fillId="0" borderId="34" xfId="0" applyNumberFormat="1" applyFont="1" applyFill="1" applyBorder="1" applyProtection="1">
      <protection locked="0"/>
    </xf>
    <xf numFmtId="4" fontId="0" fillId="0" borderId="0" xfId="0" applyNumberFormat="1" applyFont="1" applyFill="1" applyAlignment="1" applyProtection="1">
      <alignment wrapText="1"/>
      <protection locked="0"/>
    </xf>
    <xf numFmtId="4" fontId="16" fillId="0" borderId="34" xfId="0" applyNumberFormat="1" applyFont="1" applyFill="1" applyBorder="1" applyAlignment="1" applyProtection="1">
      <alignment wrapText="1"/>
      <protection locked="0"/>
    </xf>
    <xf numFmtId="49" fontId="27" fillId="0" borderId="36" xfId="38" applyNumberFormat="1" applyFont="1" applyFill="1" applyBorder="1" applyProtection="1">
      <alignment horizontal="center"/>
    </xf>
    <xf numFmtId="0" fontId="30" fillId="0" borderId="36" xfId="36" applyNumberFormat="1" applyFont="1" applyFill="1" applyBorder="1" applyProtection="1">
      <alignment horizontal="left" wrapText="1"/>
    </xf>
    <xf numFmtId="166" fontId="22" fillId="0" borderId="34" xfId="0" applyNumberFormat="1" applyFont="1" applyFill="1" applyBorder="1" applyProtection="1">
      <protection locked="0"/>
    </xf>
    <xf numFmtId="4" fontId="22" fillId="0" borderId="34" xfId="0" applyNumberFormat="1" applyFont="1" applyFill="1" applyBorder="1" applyAlignment="1" applyProtection="1">
      <alignment wrapText="1"/>
      <protection locked="0"/>
    </xf>
    <xf numFmtId="167" fontId="19" fillId="18" borderId="1" xfId="14" applyNumberFormat="1" applyFont="1" applyFill="1" applyProtection="1"/>
    <xf numFmtId="0" fontId="0" fillId="18" borderId="0" xfId="0" applyFont="1" applyFill="1" applyProtection="1">
      <protection locked="0"/>
    </xf>
    <xf numFmtId="0" fontId="19" fillId="18" borderId="1" xfId="14" applyNumberFormat="1" applyFont="1" applyFill="1" applyProtection="1"/>
    <xf numFmtId="49" fontId="27" fillId="0" borderId="37" xfId="46" applyNumberFormat="1" applyFont="1" applyFill="1" applyBorder="1" applyProtection="1">
      <alignment horizontal="center"/>
    </xf>
    <xf numFmtId="0" fontId="27" fillId="0" borderId="37" xfId="44" applyNumberFormat="1" applyFont="1" applyFill="1" applyBorder="1" applyProtection="1">
      <alignment horizontal="left" wrapText="1" indent="2"/>
    </xf>
    <xf numFmtId="166" fontId="22" fillId="0" borderId="37" xfId="0" applyNumberFormat="1" applyFont="1" applyFill="1" applyBorder="1" applyProtection="1">
      <protection locked="0"/>
    </xf>
    <xf numFmtId="49" fontId="18" fillId="0" borderId="36" xfId="46" applyNumberFormat="1" applyFont="1" applyFill="1" applyBorder="1" applyProtection="1">
      <alignment horizontal="center"/>
    </xf>
    <xf numFmtId="0" fontId="18" fillId="0" borderId="36" xfId="44" applyNumberFormat="1" applyFont="1" applyFill="1" applyBorder="1" applyProtection="1">
      <alignment horizontal="left" wrapText="1" indent="2"/>
    </xf>
    <xf numFmtId="166" fontId="22" fillId="0" borderId="36" xfId="0" applyNumberFormat="1" applyFont="1" applyFill="1" applyBorder="1" applyProtection="1">
      <protection locked="0"/>
    </xf>
    <xf numFmtId="4" fontId="16" fillId="0" borderId="36" xfId="0" applyNumberFormat="1" applyFont="1" applyFill="1" applyBorder="1" applyAlignment="1" applyProtection="1">
      <alignment wrapText="1"/>
      <protection locked="0"/>
    </xf>
    <xf numFmtId="49" fontId="18" fillId="0" borderId="38" xfId="46" applyNumberFormat="1" applyFont="1" applyFill="1" applyBorder="1" applyProtection="1">
      <alignment horizontal="center"/>
    </xf>
    <xf numFmtId="0" fontId="18" fillId="0" borderId="39" xfId="44" applyNumberFormat="1" applyFont="1" applyFill="1" applyBorder="1" applyProtection="1">
      <alignment horizontal="left" wrapText="1" indent="2"/>
    </xf>
    <xf numFmtId="166" fontId="22" fillId="0" borderId="39" xfId="0" applyNumberFormat="1" applyFont="1" applyFill="1" applyBorder="1" applyProtection="1">
      <protection locked="0"/>
    </xf>
    <xf numFmtId="49" fontId="18" fillId="0" borderId="41" xfId="46" applyNumberFormat="1" applyFont="1" applyFill="1" applyBorder="1" applyProtection="1">
      <alignment horizontal="center"/>
    </xf>
    <xf numFmtId="0" fontId="18" fillId="0" borderId="42" xfId="44" applyNumberFormat="1" applyFont="1" applyFill="1" applyBorder="1" applyProtection="1">
      <alignment horizontal="left" wrapText="1" indent="2"/>
    </xf>
    <xf numFmtId="166" fontId="22" fillId="0" borderId="42" xfId="0" applyNumberFormat="1" applyFont="1" applyFill="1" applyBorder="1" applyProtection="1">
      <protection locked="0"/>
    </xf>
    <xf numFmtId="49" fontId="18" fillId="0" borderId="37" xfId="46" applyNumberFormat="1" applyFont="1" applyFill="1" applyBorder="1" applyProtection="1">
      <alignment horizontal="center"/>
    </xf>
    <xf numFmtId="0" fontId="18" fillId="0" borderId="37" xfId="44" applyNumberFormat="1" applyFont="1" applyFill="1" applyBorder="1" applyProtection="1">
      <alignment horizontal="left" wrapText="1" indent="2"/>
    </xf>
    <xf numFmtId="4" fontId="16" fillId="0" borderId="37" xfId="0" applyNumberFormat="1" applyFont="1" applyFill="1" applyBorder="1" applyAlignment="1" applyProtection="1">
      <alignment wrapText="1"/>
      <protection locked="0"/>
    </xf>
    <xf numFmtId="49" fontId="18" fillId="0" borderId="44" xfId="46" applyNumberFormat="1" applyFont="1" applyFill="1" applyBorder="1" applyProtection="1">
      <alignment horizontal="center"/>
    </xf>
    <xf numFmtId="4" fontId="16" fillId="0" borderId="45" xfId="0" applyNumberFormat="1" applyFont="1" applyFill="1" applyBorder="1" applyAlignment="1" applyProtection="1">
      <alignment wrapText="1"/>
      <protection locked="0"/>
    </xf>
    <xf numFmtId="49" fontId="18" fillId="0" borderId="46" xfId="46" applyNumberFormat="1" applyFont="1" applyFill="1" applyBorder="1" applyProtection="1">
      <alignment horizontal="center"/>
    </xf>
    <xf numFmtId="0" fontId="18" fillId="0" borderId="46" xfId="44" applyNumberFormat="1" applyFont="1" applyFill="1" applyBorder="1" applyProtection="1">
      <alignment horizontal="left" wrapText="1" indent="2"/>
    </xf>
    <xf numFmtId="166" fontId="22" fillId="0" borderId="46" xfId="0" applyNumberFormat="1" applyFont="1" applyFill="1" applyBorder="1" applyProtection="1">
      <protection locked="0"/>
    </xf>
    <xf numFmtId="4" fontId="16" fillId="0" borderId="46" xfId="0" applyNumberFormat="1" applyFont="1" applyFill="1" applyBorder="1" applyAlignment="1" applyProtection="1">
      <alignment wrapText="1"/>
      <protection locked="0"/>
    </xf>
    <xf numFmtId="4" fontId="16" fillId="0" borderId="40" xfId="0" applyNumberFormat="1" applyFont="1" applyFill="1" applyBorder="1" applyAlignment="1" applyProtection="1">
      <alignment wrapText="1"/>
      <protection locked="0"/>
    </xf>
    <xf numFmtId="4" fontId="0" fillId="0" borderId="45" xfId="0" applyNumberFormat="1" applyFont="1" applyFill="1" applyBorder="1" applyAlignment="1" applyProtection="1">
      <alignment wrapText="1"/>
      <protection locked="0"/>
    </xf>
    <xf numFmtId="4" fontId="16" fillId="0" borderId="43" xfId="0" applyNumberFormat="1" applyFont="1" applyFill="1" applyBorder="1" applyAlignment="1" applyProtection="1">
      <alignment wrapText="1"/>
      <protection locked="0"/>
    </xf>
    <xf numFmtId="0" fontId="31" fillId="0" borderId="47" xfId="0" applyFont="1" applyFill="1" applyBorder="1" applyAlignment="1">
      <alignment horizontal="justify" vertical="center"/>
    </xf>
    <xf numFmtId="49" fontId="27" fillId="0" borderId="36" xfId="46" applyNumberFormat="1" applyFont="1" applyFill="1" applyBorder="1" applyProtection="1">
      <alignment horizontal="center"/>
    </xf>
    <xf numFmtId="0" fontId="27" fillId="0" borderId="36" xfId="44" applyNumberFormat="1" applyFont="1" applyFill="1" applyBorder="1" applyProtection="1">
      <alignment horizontal="left" wrapText="1" indent="2"/>
    </xf>
    <xf numFmtId="49" fontId="27" fillId="0" borderId="38" xfId="46" applyNumberFormat="1" applyFont="1" applyFill="1" applyBorder="1" applyProtection="1">
      <alignment horizontal="center"/>
    </xf>
    <xf numFmtId="0" fontId="27" fillId="0" borderId="39" xfId="44" applyNumberFormat="1" applyFont="1" applyFill="1" applyBorder="1" applyProtection="1">
      <alignment horizontal="left" wrapText="1" indent="2"/>
    </xf>
    <xf numFmtId="1" fontId="18" fillId="0" borderId="44" xfId="42" applyNumberFormat="1" applyFont="1" applyFill="1" applyBorder="1" applyAlignment="1" applyProtection="1">
      <alignment horizontal="center" vertical="center" shrinkToFit="1"/>
    </xf>
    <xf numFmtId="166" fontId="16" fillId="0" borderId="39" xfId="0" applyNumberFormat="1" applyFont="1" applyFill="1" applyBorder="1" applyProtection="1">
      <protection locked="0"/>
    </xf>
    <xf numFmtId="166" fontId="16" fillId="0" borderId="42" xfId="0" applyNumberFormat="1" applyFont="1" applyFill="1" applyBorder="1" applyProtection="1">
      <protection locked="0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4" xfId="32" applyNumberFormat="1" applyFont="1" applyFill="1" applyBorder="1" applyAlignment="1" applyProtection="1">
      <alignment horizontal="center" wrapText="1"/>
    </xf>
    <xf numFmtId="0" fontId="15" fillId="0" borderId="34" xfId="32" applyNumberFormat="1" applyFont="1" applyFill="1" applyBorder="1" applyAlignment="1" applyProtection="1">
      <alignment horizontal="center" vertical="center" wrapText="1"/>
    </xf>
    <xf numFmtId="167" fontId="22" fillId="0" borderId="36" xfId="39" applyNumberFormat="1" applyFont="1" applyFill="1" applyBorder="1" applyAlignment="1" applyProtection="1">
      <alignment shrinkToFit="1"/>
    </xf>
    <xf numFmtId="167" fontId="22" fillId="0" borderId="37" xfId="47" applyNumberFormat="1" applyFont="1" applyFill="1" applyBorder="1" applyAlignment="1" applyProtection="1">
      <alignment shrinkToFit="1"/>
    </xf>
    <xf numFmtId="167" fontId="16" fillId="0" borderId="39" xfId="47" applyNumberFormat="1" applyFont="1" applyFill="1" applyBorder="1" applyAlignment="1" applyProtection="1">
      <alignment shrinkToFit="1"/>
    </xf>
    <xf numFmtId="167" fontId="16" fillId="0" borderId="42" xfId="47" applyNumberFormat="1" applyFont="1" applyFill="1" applyBorder="1" applyAlignment="1" applyProtection="1">
      <alignment shrinkToFit="1"/>
    </xf>
    <xf numFmtId="167" fontId="16" fillId="0" borderId="36" xfId="47" applyNumberFormat="1" applyFont="1" applyFill="1" applyBorder="1" applyAlignment="1" applyProtection="1">
      <alignment shrinkToFit="1"/>
    </xf>
    <xf numFmtId="167" fontId="16" fillId="0" borderId="34" xfId="47" applyNumberFormat="1" applyFont="1" applyFill="1" applyBorder="1" applyAlignment="1" applyProtection="1">
      <alignment shrinkToFit="1"/>
    </xf>
    <xf numFmtId="167" fontId="16" fillId="0" borderId="37" xfId="47" applyNumberFormat="1" applyFont="1" applyFill="1" applyBorder="1" applyAlignment="1" applyProtection="1">
      <alignment shrinkToFit="1"/>
    </xf>
    <xf numFmtId="167" fontId="16" fillId="0" borderId="46" xfId="47" applyNumberFormat="1" applyFont="1" applyFill="1" applyBorder="1" applyAlignment="1" applyProtection="1">
      <alignment shrinkToFit="1"/>
    </xf>
    <xf numFmtId="167" fontId="16" fillId="0" borderId="34" xfId="44" applyNumberFormat="1" applyFont="1" applyFill="1" applyBorder="1" applyAlignment="1" applyProtection="1">
      <alignment wrapText="1"/>
    </xf>
    <xf numFmtId="167" fontId="16" fillId="0" borderId="37" xfId="44" applyNumberFormat="1" applyFont="1" applyFill="1" applyBorder="1" applyAlignment="1" applyProtection="1">
      <alignment wrapText="1"/>
    </xf>
    <xf numFmtId="167" fontId="16" fillId="0" borderId="39" xfId="44" applyNumberFormat="1" applyFont="1" applyFill="1" applyBorder="1" applyAlignment="1" applyProtection="1">
      <alignment wrapText="1"/>
    </xf>
    <xf numFmtId="167" fontId="16" fillId="0" borderId="42" xfId="44" applyNumberFormat="1" applyFont="1" applyFill="1" applyBorder="1" applyAlignment="1" applyProtection="1">
      <alignment wrapText="1"/>
    </xf>
    <xf numFmtId="167" fontId="16" fillId="0" borderId="36" xfId="44" applyNumberFormat="1" applyFont="1" applyFill="1" applyBorder="1" applyAlignment="1" applyProtection="1">
      <alignment wrapText="1"/>
    </xf>
    <xf numFmtId="0" fontId="16" fillId="0" borderId="40" xfId="0" applyFont="1" applyFill="1" applyBorder="1" applyAlignment="1">
      <alignment wrapText="1"/>
    </xf>
    <xf numFmtId="167" fontId="22" fillId="0" borderId="36" xfId="47" applyNumberFormat="1" applyFont="1" applyFill="1" applyBorder="1" applyAlignment="1" applyProtection="1">
      <alignment shrinkToFit="1"/>
    </xf>
    <xf numFmtId="167" fontId="22" fillId="0" borderId="39" xfId="47" applyNumberFormat="1" applyFont="1" applyFill="1" applyBorder="1" applyAlignment="1" applyProtection="1">
      <alignment shrinkToFit="1"/>
    </xf>
    <xf numFmtId="167" fontId="16" fillId="0" borderId="34" xfId="0" applyNumberFormat="1" applyFont="1" applyFill="1" applyBorder="1" applyAlignment="1" applyProtection="1">
      <protection locked="0"/>
    </xf>
    <xf numFmtId="167" fontId="16" fillId="0" borderId="34" xfId="47" applyNumberFormat="1" applyFont="1" applyFill="1" applyBorder="1" applyAlignment="1" applyProtection="1">
      <alignment horizontal="right" shrinkToFit="1"/>
    </xf>
    <xf numFmtId="4" fontId="15" fillId="0" borderId="1" xfId="1" applyNumberFormat="1" applyFont="1" applyFill="1" applyProtection="1"/>
    <xf numFmtId="0" fontId="29" fillId="0" borderId="1" xfId="2" applyNumberFormat="1" applyFont="1" applyFill="1" applyAlignment="1" applyProtection="1">
      <alignment horizontal="center"/>
    </xf>
    <xf numFmtId="49" fontId="18" fillId="0" borderId="1" xfId="30" applyNumberFormat="1" applyFont="1" applyFill="1" applyBorder="1" applyProtection="1">
      <alignment horizontal="center" vertical="top" wrapText="1"/>
    </xf>
    <xf numFmtId="0" fontId="15" fillId="0" borderId="1" xfId="31" applyNumberFormat="1" applyFont="1" applyFill="1" applyBorder="1" applyProtection="1"/>
  </cellXfs>
  <cellStyles count="193">
    <cellStyle name="20% - Акцент1 2" xfId="144"/>
    <cellStyle name="20% - Акцент1 3" xfId="145"/>
    <cellStyle name="20% - Акцент1 4" xfId="146"/>
    <cellStyle name="20% - Акцент2 2" xfId="147"/>
    <cellStyle name="20% - Акцент2 3" xfId="148"/>
    <cellStyle name="20% - Акцент2 4" xfId="149"/>
    <cellStyle name="20% - Акцент3 2" xfId="150"/>
    <cellStyle name="20% - Акцент3 3" xfId="151"/>
    <cellStyle name="20% - Акцент3 4" xfId="152"/>
    <cellStyle name="20% - Акцент4 2" xfId="153"/>
    <cellStyle name="20% - Акцент4 3" xfId="154"/>
    <cellStyle name="20% - Акцент4 4" xfId="155"/>
    <cellStyle name="20% - Акцент5 2" xfId="156"/>
    <cellStyle name="20% - Акцент5 3" xfId="157"/>
    <cellStyle name="20% - Акцент5 4" xfId="158"/>
    <cellStyle name="20% - Акцент6 2" xfId="159"/>
    <cellStyle name="20% - Акцент6 3" xfId="160"/>
    <cellStyle name="20% - Акцент6 4" xfId="161"/>
    <cellStyle name="40% - Акцент1 2" xfId="162"/>
    <cellStyle name="40% - Акцент1 3" xfId="163"/>
    <cellStyle name="40% - Акцент1 4" xfId="164"/>
    <cellStyle name="40% - Акцент2 2" xfId="165"/>
    <cellStyle name="40% - Акцент2 3" xfId="166"/>
    <cellStyle name="40% - Акцент2 4" xfId="167"/>
    <cellStyle name="40% - Акцент3 2" xfId="168"/>
    <cellStyle name="40% - Акцент3 3" xfId="169"/>
    <cellStyle name="40% - Акцент3 4" xfId="170"/>
    <cellStyle name="40% - Акцент4 2" xfId="171"/>
    <cellStyle name="40% - Акцент4 3" xfId="172"/>
    <cellStyle name="40% - Акцент4 4" xfId="173"/>
    <cellStyle name="40% - Акцент5 2" xfId="174"/>
    <cellStyle name="40% - Акцент5 3" xfId="175"/>
    <cellStyle name="40% - Акцент5 4" xfId="176"/>
    <cellStyle name="40% - Акцент6 2" xfId="177"/>
    <cellStyle name="40% - Акцент6 3" xfId="178"/>
    <cellStyle name="40% - Акцент6 4" xfId="179"/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Название 2" xfId="180"/>
    <cellStyle name="Обычный" xfId="0" builtinId="0"/>
    <cellStyle name="Обычный 2" xfId="142"/>
    <cellStyle name="Обычный 3" xfId="181"/>
    <cellStyle name="Обычный 4" xfId="182"/>
    <cellStyle name="Обычный 5" xfId="183"/>
    <cellStyle name="Обычный 6" xfId="184"/>
    <cellStyle name="Обычный 7" xfId="185"/>
    <cellStyle name="Обычный 8" xfId="186"/>
    <cellStyle name="Обычный 9" xfId="143"/>
    <cellStyle name="Примечание 2" xfId="187"/>
    <cellStyle name="Примечание 3" xfId="188"/>
    <cellStyle name="Примечание 4" xfId="189"/>
    <cellStyle name="Примечание 5" xfId="190"/>
    <cellStyle name="Процентный 2" xfId="191"/>
    <cellStyle name="Финансовый 2" xfId="19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topLeftCell="A14" zoomScale="90" zoomScaleNormal="90" zoomScaleSheetLayoutView="100" workbookViewId="0">
      <pane xSplit="1" topLeftCell="B1" activePane="topRight" state="frozen"/>
      <selection pane="topRight" activeCell="H14" sqref="H14"/>
    </sheetView>
  </sheetViews>
  <sheetFormatPr defaultColWidth="9.140625" defaultRowHeight="15" x14ac:dyDescent="0.25"/>
  <cols>
    <col min="1" max="1" width="24" style="10" customWidth="1"/>
    <col min="2" max="2" width="50.7109375" style="10" customWidth="1"/>
    <col min="3" max="3" width="28" style="21" customWidth="1"/>
    <col min="4" max="4" width="25.85546875" style="21" customWidth="1"/>
    <col min="5" max="5" width="22.85546875" style="21" customWidth="1"/>
    <col min="6" max="7" width="12.5703125" style="9" bestFit="1" customWidth="1"/>
    <col min="8" max="8" width="85.140625" style="14" customWidth="1"/>
    <col min="9" max="9" width="9.140625" style="10"/>
    <col min="10" max="10" width="12" style="10" customWidth="1"/>
    <col min="11" max="16384" width="9.140625" style="10"/>
  </cols>
  <sheetData>
    <row r="1" spans="1:8" ht="16.5" customHeight="1" x14ac:dyDescent="0.25">
      <c r="A1" s="1"/>
      <c r="B1" s="1"/>
      <c r="C1" s="77"/>
      <c r="D1" s="1"/>
      <c r="E1" s="1"/>
    </row>
    <row r="2" spans="1:8" ht="31.5" customHeight="1" x14ac:dyDescent="0.25">
      <c r="A2" s="78" t="s">
        <v>284</v>
      </c>
      <c r="B2" s="78"/>
      <c r="C2" s="78"/>
      <c r="D2" s="78"/>
      <c r="E2" s="78"/>
      <c r="F2" s="78"/>
      <c r="G2" s="78"/>
      <c r="H2" s="78"/>
    </row>
    <row r="3" spans="1:8" ht="12.95" customHeight="1" x14ac:dyDescent="0.25">
      <c r="A3" s="2"/>
      <c r="B3" s="2"/>
      <c r="C3" s="2"/>
      <c r="D3" s="79"/>
      <c r="E3" s="80"/>
    </row>
    <row r="4" spans="1:8" ht="89.25" customHeight="1" x14ac:dyDescent="0.25">
      <c r="A4" s="3" t="s">
        <v>224</v>
      </c>
      <c r="B4" s="3" t="s">
        <v>218</v>
      </c>
      <c r="C4" s="56" t="s">
        <v>258</v>
      </c>
      <c r="D4" s="56" t="s">
        <v>277</v>
      </c>
      <c r="E4" s="57" t="s">
        <v>225</v>
      </c>
      <c r="F4" s="11" t="s">
        <v>226</v>
      </c>
      <c r="G4" s="11" t="s">
        <v>227</v>
      </c>
      <c r="H4" s="11" t="s">
        <v>228</v>
      </c>
    </row>
    <row r="5" spans="1:8" s="12" customFormat="1" ht="19.5" customHeight="1" x14ac:dyDescent="0.25">
      <c r="A5" s="3">
        <v>1</v>
      </c>
      <c r="B5" s="3">
        <v>2</v>
      </c>
      <c r="C5" s="56">
        <v>3</v>
      </c>
      <c r="D5" s="56">
        <v>4</v>
      </c>
      <c r="E5" s="58">
        <v>5</v>
      </c>
      <c r="F5" s="11">
        <v>6</v>
      </c>
      <c r="G5" s="11">
        <v>7</v>
      </c>
      <c r="H5" s="11">
        <v>8</v>
      </c>
    </row>
    <row r="6" spans="1:8" s="8" customFormat="1" ht="18.75" customHeight="1" x14ac:dyDescent="0.25">
      <c r="A6" s="16"/>
      <c r="B6" s="17" t="s">
        <v>219</v>
      </c>
      <c r="C6" s="59">
        <f>C7+C93</f>
        <v>1629805.2610899997</v>
      </c>
      <c r="D6" s="59">
        <f>D7+D93</f>
        <v>1703331.5856899996</v>
      </c>
      <c r="E6" s="59">
        <f>E7+E93</f>
        <v>1585289.4402399999</v>
      </c>
      <c r="F6" s="18">
        <f>E6/C6</f>
        <v>0.97268641725930616</v>
      </c>
      <c r="G6" s="18">
        <f>E6/D6</f>
        <v>0.93069925642094975</v>
      </c>
      <c r="H6" s="19"/>
    </row>
    <row r="7" spans="1:8" s="8" customFormat="1" ht="95.25" thickBot="1" x14ac:dyDescent="0.3">
      <c r="A7" s="23" t="s">
        <v>1</v>
      </c>
      <c r="B7" s="24" t="s">
        <v>0</v>
      </c>
      <c r="C7" s="60">
        <f>C8+C14+C24+C33+C41+C48+C55+C63+C70+C75+C85+C88</f>
        <v>724587</v>
      </c>
      <c r="D7" s="60">
        <f>D8+D14+D24+D33+D41+D48+D55+D63+D70+D75+D85+D88</f>
        <v>651584.4</v>
      </c>
      <c r="E7" s="60">
        <f>E8+E14+E24+E33+E41+E48+E55+E63+E70+E75+E85+E88</f>
        <v>549257.54555000004</v>
      </c>
      <c r="F7" s="25">
        <f t="shared" ref="F7:F67" si="0">E7/C7</f>
        <v>0.75802842936735004</v>
      </c>
      <c r="G7" s="25">
        <f t="shared" ref="G7:G67" si="1">E7/D7</f>
        <v>0.84295686874946674</v>
      </c>
      <c r="H7" s="38" t="s">
        <v>288</v>
      </c>
    </row>
    <row r="8" spans="1:8" ht="15.75" x14ac:dyDescent="0.25">
      <c r="A8" s="30" t="s">
        <v>3</v>
      </c>
      <c r="B8" s="31" t="s">
        <v>2</v>
      </c>
      <c r="C8" s="61">
        <f>C9</f>
        <v>548802</v>
      </c>
      <c r="D8" s="61">
        <f>D9</f>
        <v>502202</v>
      </c>
      <c r="E8" s="61">
        <f>E9</f>
        <v>388308.85940000002</v>
      </c>
      <c r="F8" s="32">
        <f t="shared" si="0"/>
        <v>0.70755729643842413</v>
      </c>
      <c r="G8" s="32">
        <f t="shared" si="1"/>
        <v>0.77321249098968148</v>
      </c>
      <c r="H8" s="45"/>
    </row>
    <row r="9" spans="1:8" ht="55.5" customHeight="1" thickBot="1" x14ac:dyDescent="0.3">
      <c r="A9" s="33" t="s">
        <v>5</v>
      </c>
      <c r="B9" s="34" t="s">
        <v>4</v>
      </c>
      <c r="C9" s="62">
        <v>548802</v>
      </c>
      <c r="D9" s="62">
        <v>502202</v>
      </c>
      <c r="E9" s="62">
        <v>388308.85940000002</v>
      </c>
      <c r="F9" s="35">
        <f t="shared" si="0"/>
        <v>0.70755729643842413</v>
      </c>
      <c r="G9" s="35">
        <f t="shared" si="1"/>
        <v>0.77321249098968148</v>
      </c>
      <c r="H9" s="47" t="s">
        <v>289</v>
      </c>
    </row>
    <row r="10" spans="1:8" ht="57" hidden="1" x14ac:dyDescent="0.25">
      <c r="A10" s="26" t="s">
        <v>7</v>
      </c>
      <c r="B10" s="27" t="s">
        <v>6</v>
      </c>
      <c r="C10" s="63">
        <v>523788.92099999997</v>
      </c>
      <c r="D10" s="63">
        <v>523788.92099999997</v>
      </c>
      <c r="E10" s="63">
        <v>523788.92099999997</v>
      </c>
      <c r="F10" s="28">
        <f t="shared" si="0"/>
        <v>1</v>
      </c>
      <c r="G10" s="28">
        <f t="shared" si="1"/>
        <v>1</v>
      </c>
      <c r="H10" s="29"/>
    </row>
    <row r="11" spans="1:8" ht="96.75" hidden="1" customHeight="1" x14ac:dyDescent="0.25">
      <c r="A11" s="5" t="s">
        <v>9</v>
      </c>
      <c r="B11" s="6" t="s">
        <v>8</v>
      </c>
      <c r="C11" s="64">
        <v>3440</v>
      </c>
      <c r="D11" s="64">
        <v>3440</v>
      </c>
      <c r="E11" s="64">
        <v>3440</v>
      </c>
      <c r="F11" s="18">
        <f t="shared" si="0"/>
        <v>1</v>
      </c>
      <c r="G11" s="18">
        <f t="shared" si="1"/>
        <v>1</v>
      </c>
      <c r="H11" s="15"/>
    </row>
    <row r="12" spans="1:8" ht="34.5" hidden="1" x14ac:dyDescent="0.25">
      <c r="A12" s="5" t="s">
        <v>11</v>
      </c>
      <c r="B12" s="6" t="s">
        <v>10</v>
      </c>
      <c r="C12" s="64">
        <v>2420</v>
      </c>
      <c r="D12" s="64">
        <v>2420</v>
      </c>
      <c r="E12" s="64">
        <v>2420</v>
      </c>
      <c r="F12" s="18">
        <f t="shared" si="0"/>
        <v>1</v>
      </c>
      <c r="G12" s="18">
        <f t="shared" si="1"/>
        <v>1</v>
      </c>
      <c r="H12" s="15"/>
    </row>
    <row r="13" spans="1:8" ht="68.25" hidden="1" x14ac:dyDescent="0.25">
      <c r="A13" s="36" t="s">
        <v>13</v>
      </c>
      <c r="B13" s="37" t="s">
        <v>12</v>
      </c>
      <c r="C13" s="65">
        <v>401</v>
      </c>
      <c r="D13" s="65">
        <v>401</v>
      </c>
      <c r="E13" s="65">
        <v>401</v>
      </c>
      <c r="F13" s="25">
        <f t="shared" si="0"/>
        <v>1</v>
      </c>
      <c r="G13" s="25">
        <f t="shared" si="1"/>
        <v>1</v>
      </c>
      <c r="H13" s="38"/>
    </row>
    <row r="14" spans="1:8" ht="23.25" x14ac:dyDescent="0.25">
      <c r="A14" s="30" t="s">
        <v>15</v>
      </c>
      <c r="B14" s="31" t="s">
        <v>14</v>
      </c>
      <c r="C14" s="61">
        <f>C15</f>
        <v>15300</v>
      </c>
      <c r="D14" s="61">
        <f>D15</f>
        <v>14860</v>
      </c>
      <c r="E14" s="61">
        <f>E15</f>
        <v>15000.401610000001</v>
      </c>
      <c r="F14" s="32">
        <f t="shared" si="0"/>
        <v>0.98041840588235296</v>
      </c>
      <c r="G14" s="32">
        <f t="shared" si="1"/>
        <v>1.0094482913862719</v>
      </c>
      <c r="H14" s="45"/>
    </row>
    <row r="15" spans="1:8" ht="24" thickBot="1" x14ac:dyDescent="0.3">
      <c r="A15" s="33" t="s">
        <v>17</v>
      </c>
      <c r="B15" s="34" t="s">
        <v>16</v>
      </c>
      <c r="C15" s="62">
        <v>15300</v>
      </c>
      <c r="D15" s="62">
        <v>14860</v>
      </c>
      <c r="E15" s="62">
        <v>15000.401610000001</v>
      </c>
      <c r="F15" s="35">
        <f t="shared" si="0"/>
        <v>0.98041840588235296</v>
      </c>
      <c r="G15" s="35">
        <f t="shared" si="1"/>
        <v>1.0094482913862719</v>
      </c>
      <c r="H15" s="47"/>
    </row>
    <row r="16" spans="1:8" ht="57" hidden="1" x14ac:dyDescent="0.25">
      <c r="A16" s="26" t="s">
        <v>19</v>
      </c>
      <c r="B16" s="27" t="s">
        <v>18</v>
      </c>
      <c r="C16" s="63">
        <v>5000</v>
      </c>
      <c r="D16" s="63">
        <v>5000</v>
      </c>
      <c r="E16" s="63">
        <v>5000</v>
      </c>
      <c r="F16" s="28">
        <f t="shared" si="0"/>
        <v>1</v>
      </c>
      <c r="G16" s="28">
        <f t="shared" si="1"/>
        <v>1</v>
      </c>
      <c r="H16" s="29"/>
    </row>
    <row r="17" spans="1:8" ht="93" hidden="1" customHeight="1" x14ac:dyDescent="0.25">
      <c r="A17" s="5" t="s">
        <v>21</v>
      </c>
      <c r="B17" s="6" t="s">
        <v>20</v>
      </c>
      <c r="C17" s="64">
        <v>5000</v>
      </c>
      <c r="D17" s="64">
        <v>5000</v>
      </c>
      <c r="E17" s="64">
        <v>5000</v>
      </c>
      <c r="F17" s="18">
        <f t="shared" si="0"/>
        <v>1</v>
      </c>
      <c r="G17" s="18">
        <f t="shared" si="1"/>
        <v>1</v>
      </c>
      <c r="H17" s="15"/>
    </row>
    <row r="18" spans="1:8" ht="68.25" hidden="1" x14ac:dyDescent="0.25">
      <c r="A18" s="5" t="s">
        <v>23</v>
      </c>
      <c r="B18" s="6" t="s">
        <v>22</v>
      </c>
      <c r="C18" s="64">
        <v>50</v>
      </c>
      <c r="D18" s="64">
        <v>50</v>
      </c>
      <c r="E18" s="64">
        <v>50</v>
      </c>
      <c r="F18" s="18">
        <f t="shared" si="0"/>
        <v>1</v>
      </c>
      <c r="G18" s="18">
        <f t="shared" si="1"/>
        <v>1</v>
      </c>
      <c r="H18" s="15"/>
    </row>
    <row r="19" spans="1:8" ht="102" hidden="1" x14ac:dyDescent="0.25">
      <c r="A19" s="5" t="s">
        <v>25</v>
      </c>
      <c r="B19" s="6" t="s">
        <v>24</v>
      </c>
      <c r="C19" s="64">
        <v>50</v>
      </c>
      <c r="D19" s="64">
        <v>50</v>
      </c>
      <c r="E19" s="64">
        <v>50</v>
      </c>
      <c r="F19" s="18">
        <f t="shared" si="0"/>
        <v>1</v>
      </c>
      <c r="G19" s="18">
        <f t="shared" si="1"/>
        <v>1</v>
      </c>
      <c r="H19" s="15"/>
    </row>
    <row r="20" spans="1:8" ht="57" hidden="1" x14ac:dyDescent="0.25">
      <c r="A20" s="5" t="s">
        <v>27</v>
      </c>
      <c r="B20" s="6" t="s">
        <v>26</v>
      </c>
      <c r="C20" s="64">
        <v>7085</v>
      </c>
      <c r="D20" s="64">
        <v>7085</v>
      </c>
      <c r="E20" s="64">
        <v>7085</v>
      </c>
      <c r="F20" s="18">
        <f t="shared" si="0"/>
        <v>1</v>
      </c>
      <c r="G20" s="18">
        <f t="shared" si="1"/>
        <v>1</v>
      </c>
      <c r="H20" s="15"/>
    </row>
    <row r="21" spans="1:8" ht="90.75" hidden="1" x14ac:dyDescent="0.25">
      <c r="A21" s="5" t="s">
        <v>29</v>
      </c>
      <c r="B21" s="6" t="s">
        <v>28</v>
      </c>
      <c r="C21" s="64">
        <v>7085</v>
      </c>
      <c r="D21" s="64">
        <v>7085</v>
      </c>
      <c r="E21" s="64">
        <v>7085</v>
      </c>
      <c r="F21" s="18">
        <f t="shared" si="0"/>
        <v>1</v>
      </c>
      <c r="G21" s="18">
        <f t="shared" si="1"/>
        <v>1</v>
      </c>
      <c r="H21" s="15"/>
    </row>
    <row r="22" spans="1:8" ht="57" hidden="1" x14ac:dyDescent="0.25">
      <c r="A22" s="5" t="s">
        <v>31</v>
      </c>
      <c r="B22" s="6" t="s">
        <v>30</v>
      </c>
      <c r="C22" s="64">
        <v>1</v>
      </c>
      <c r="D22" s="64">
        <v>1</v>
      </c>
      <c r="E22" s="64">
        <v>1</v>
      </c>
      <c r="F22" s="18">
        <f t="shared" si="0"/>
        <v>1</v>
      </c>
      <c r="G22" s="18">
        <f t="shared" si="1"/>
        <v>1</v>
      </c>
      <c r="H22" s="15"/>
    </row>
    <row r="23" spans="1:8" ht="90.75" hidden="1" x14ac:dyDescent="0.25">
      <c r="A23" s="36" t="s">
        <v>33</v>
      </c>
      <c r="B23" s="37" t="s">
        <v>32</v>
      </c>
      <c r="C23" s="65">
        <v>1</v>
      </c>
      <c r="D23" s="65">
        <v>1</v>
      </c>
      <c r="E23" s="65">
        <v>1</v>
      </c>
      <c r="F23" s="25">
        <f t="shared" si="0"/>
        <v>1</v>
      </c>
      <c r="G23" s="25">
        <f t="shared" si="1"/>
        <v>1</v>
      </c>
      <c r="H23" s="38"/>
    </row>
    <row r="24" spans="1:8" ht="60" customHeight="1" x14ac:dyDescent="0.25">
      <c r="A24" s="30" t="s">
        <v>35</v>
      </c>
      <c r="B24" s="31" t="s">
        <v>34</v>
      </c>
      <c r="C24" s="61">
        <f>C26+C29+C31</f>
        <v>13285</v>
      </c>
      <c r="D24" s="61">
        <f>D26+D29+D31+D25</f>
        <v>30700</v>
      </c>
      <c r="E24" s="61">
        <f>E26+E29+E31+E25</f>
        <v>34606.227149999999</v>
      </c>
      <c r="F24" s="32">
        <f t="shared" si="0"/>
        <v>2.6049098343996988</v>
      </c>
      <c r="G24" s="32">
        <f t="shared" si="1"/>
        <v>1.1272386693811074</v>
      </c>
      <c r="H24" s="45" t="s">
        <v>285</v>
      </c>
    </row>
    <row r="25" spans="1:8" ht="93.75" customHeight="1" x14ac:dyDescent="0.25">
      <c r="A25" s="39" t="s">
        <v>278</v>
      </c>
      <c r="B25" s="6" t="s">
        <v>279</v>
      </c>
      <c r="C25" s="64">
        <v>0</v>
      </c>
      <c r="D25" s="64">
        <v>3000</v>
      </c>
      <c r="E25" s="64">
        <v>3109.56241</v>
      </c>
      <c r="F25" s="18"/>
      <c r="G25" s="18">
        <f t="shared" si="1"/>
        <v>1.0365208033333333</v>
      </c>
      <c r="H25" s="40" t="s">
        <v>290</v>
      </c>
    </row>
    <row r="26" spans="1:8" ht="23.25" x14ac:dyDescent="0.25">
      <c r="A26" s="39" t="s">
        <v>37</v>
      </c>
      <c r="B26" s="6" t="s">
        <v>36</v>
      </c>
      <c r="C26" s="64">
        <v>10000</v>
      </c>
      <c r="D26" s="64">
        <v>10000</v>
      </c>
      <c r="E26" s="64">
        <v>10126.893609999999</v>
      </c>
      <c r="F26" s="18">
        <f t="shared" si="0"/>
        <v>1.0126893609999998</v>
      </c>
      <c r="G26" s="18">
        <f t="shared" si="1"/>
        <v>1.0126893609999998</v>
      </c>
      <c r="H26" s="40"/>
    </row>
    <row r="27" spans="1:8" ht="23.25" hidden="1" x14ac:dyDescent="0.25">
      <c r="A27" s="39" t="s">
        <v>38</v>
      </c>
      <c r="B27" s="6" t="s">
        <v>36</v>
      </c>
      <c r="C27" s="64">
        <v>45248</v>
      </c>
      <c r="D27" s="64">
        <v>45248</v>
      </c>
      <c r="E27" s="64">
        <v>45248</v>
      </c>
      <c r="F27" s="18">
        <f t="shared" si="0"/>
        <v>1</v>
      </c>
      <c r="G27" s="18">
        <f t="shared" si="1"/>
        <v>1</v>
      </c>
      <c r="H27" s="40"/>
    </row>
    <row r="28" spans="1:8" ht="34.5" hidden="1" x14ac:dyDescent="0.25">
      <c r="A28" s="39" t="s">
        <v>40</v>
      </c>
      <c r="B28" s="6" t="s">
        <v>39</v>
      </c>
      <c r="C28" s="64">
        <v>2</v>
      </c>
      <c r="D28" s="64">
        <v>2</v>
      </c>
      <c r="E28" s="64">
        <v>2</v>
      </c>
      <c r="F28" s="18">
        <f t="shared" si="0"/>
        <v>1</v>
      </c>
      <c r="G28" s="18">
        <f t="shared" si="1"/>
        <v>1</v>
      </c>
      <c r="H28" s="40"/>
    </row>
    <row r="29" spans="1:8" ht="15.75" x14ac:dyDescent="0.25">
      <c r="A29" s="39" t="s">
        <v>42</v>
      </c>
      <c r="B29" s="6" t="s">
        <v>41</v>
      </c>
      <c r="C29" s="64">
        <v>285</v>
      </c>
      <c r="D29" s="64">
        <v>300</v>
      </c>
      <c r="E29" s="64">
        <v>301.47034000000002</v>
      </c>
      <c r="F29" s="18">
        <f t="shared" si="0"/>
        <v>1.0577906666666668</v>
      </c>
      <c r="G29" s="18">
        <f t="shared" si="1"/>
        <v>1.0049011333333333</v>
      </c>
      <c r="H29" s="40"/>
    </row>
    <row r="30" spans="1:8" ht="15.75" hidden="1" x14ac:dyDescent="0.25">
      <c r="A30" s="39" t="s">
        <v>43</v>
      </c>
      <c r="B30" s="6" t="s">
        <v>41</v>
      </c>
      <c r="C30" s="64">
        <v>260</v>
      </c>
      <c r="D30" s="64">
        <v>260</v>
      </c>
      <c r="E30" s="64">
        <v>260</v>
      </c>
      <c r="F30" s="18">
        <f t="shared" si="0"/>
        <v>1</v>
      </c>
      <c r="G30" s="18">
        <f t="shared" si="1"/>
        <v>1</v>
      </c>
      <c r="H30" s="40"/>
    </row>
    <row r="31" spans="1:8" ht="63.75" thickBot="1" x14ac:dyDescent="0.3">
      <c r="A31" s="33" t="s">
        <v>45</v>
      </c>
      <c r="B31" s="34" t="s">
        <v>44</v>
      </c>
      <c r="C31" s="62">
        <v>3000</v>
      </c>
      <c r="D31" s="62">
        <v>17400</v>
      </c>
      <c r="E31" s="62">
        <v>21068.300790000001</v>
      </c>
      <c r="F31" s="35">
        <f t="shared" si="0"/>
        <v>7.0227669300000004</v>
      </c>
      <c r="G31" s="35">
        <f t="shared" si="1"/>
        <v>1.2108218844827587</v>
      </c>
      <c r="H31" s="47" t="s">
        <v>291</v>
      </c>
    </row>
    <row r="32" spans="1:8" ht="34.5" hidden="1" x14ac:dyDescent="0.25">
      <c r="A32" s="41" t="s">
        <v>47</v>
      </c>
      <c r="B32" s="42" t="s">
        <v>46</v>
      </c>
      <c r="C32" s="66">
        <v>900</v>
      </c>
      <c r="D32" s="66">
        <v>900</v>
      </c>
      <c r="E32" s="66">
        <v>900</v>
      </c>
      <c r="F32" s="43">
        <f t="shared" si="0"/>
        <v>1</v>
      </c>
      <c r="G32" s="43">
        <f t="shared" si="1"/>
        <v>1</v>
      </c>
      <c r="H32" s="44"/>
    </row>
    <row r="33" spans="1:9" ht="15.75" x14ac:dyDescent="0.25">
      <c r="A33" s="30" t="s">
        <v>49</v>
      </c>
      <c r="B33" s="31" t="s">
        <v>48</v>
      </c>
      <c r="C33" s="61">
        <f>C34+C36</f>
        <v>56200</v>
      </c>
      <c r="D33" s="61">
        <f>D34+D36</f>
        <v>46600</v>
      </c>
      <c r="E33" s="61">
        <f>E34+E36</f>
        <v>48264.708440000002</v>
      </c>
      <c r="F33" s="32">
        <f t="shared" si="0"/>
        <v>0.85880264128113881</v>
      </c>
      <c r="G33" s="32">
        <f t="shared" si="1"/>
        <v>1.0357233570815452</v>
      </c>
      <c r="H33" s="45"/>
    </row>
    <row r="34" spans="1:9" ht="15.75" x14ac:dyDescent="0.25">
      <c r="A34" s="39" t="s">
        <v>51</v>
      </c>
      <c r="B34" s="6" t="s">
        <v>50</v>
      </c>
      <c r="C34" s="64">
        <v>30000</v>
      </c>
      <c r="D34" s="64">
        <v>23700</v>
      </c>
      <c r="E34" s="64">
        <v>24448.15322</v>
      </c>
      <c r="F34" s="18">
        <f t="shared" si="0"/>
        <v>0.81493844066666665</v>
      </c>
      <c r="G34" s="18">
        <f t="shared" si="1"/>
        <v>1.0315676464135022</v>
      </c>
      <c r="H34" s="40"/>
    </row>
    <row r="35" spans="1:9" ht="34.5" hidden="1" x14ac:dyDescent="0.25">
      <c r="A35" s="39" t="s">
        <v>53</v>
      </c>
      <c r="B35" s="6" t="s">
        <v>52</v>
      </c>
      <c r="C35" s="64">
        <v>15000</v>
      </c>
      <c r="D35" s="64">
        <v>15000</v>
      </c>
      <c r="E35" s="64">
        <v>15000</v>
      </c>
      <c r="F35" s="18">
        <f t="shared" si="0"/>
        <v>1</v>
      </c>
      <c r="G35" s="18">
        <f t="shared" si="1"/>
        <v>1</v>
      </c>
      <c r="H35" s="46"/>
    </row>
    <row r="36" spans="1:9" ht="15.75" x14ac:dyDescent="0.25">
      <c r="A36" s="39" t="s">
        <v>55</v>
      </c>
      <c r="B36" s="6" t="s">
        <v>54</v>
      </c>
      <c r="C36" s="64">
        <f>C37+C39</f>
        <v>26200</v>
      </c>
      <c r="D36" s="64">
        <f>D37+D39</f>
        <v>22900</v>
      </c>
      <c r="E36" s="64">
        <f>E37+E39</f>
        <v>23816.555219999998</v>
      </c>
      <c r="F36" s="18">
        <f t="shared" si="0"/>
        <v>0.90902882519083961</v>
      </c>
      <c r="G36" s="18">
        <f t="shared" si="1"/>
        <v>1.0400242454148472</v>
      </c>
      <c r="H36" s="40"/>
    </row>
    <row r="37" spans="1:9" ht="15.75" x14ac:dyDescent="0.25">
      <c r="A37" s="39" t="s">
        <v>57</v>
      </c>
      <c r="B37" s="6" t="s">
        <v>56</v>
      </c>
      <c r="C37" s="64">
        <v>12350</v>
      </c>
      <c r="D37" s="64">
        <v>11700</v>
      </c>
      <c r="E37" s="64">
        <v>11861.226989999999</v>
      </c>
      <c r="F37" s="18">
        <f t="shared" si="0"/>
        <v>0.96042323805668006</v>
      </c>
      <c r="G37" s="18">
        <f t="shared" si="1"/>
        <v>1.0137800846153846</v>
      </c>
      <c r="H37" s="40"/>
    </row>
    <row r="38" spans="1:9" ht="23.25" hidden="1" x14ac:dyDescent="0.25">
      <c r="A38" s="39" t="s">
        <v>59</v>
      </c>
      <c r="B38" s="6" t="s">
        <v>58</v>
      </c>
      <c r="C38" s="64">
        <v>30600</v>
      </c>
      <c r="D38" s="64">
        <v>30600</v>
      </c>
      <c r="E38" s="64">
        <v>30600</v>
      </c>
      <c r="F38" s="18">
        <f t="shared" si="0"/>
        <v>1</v>
      </c>
      <c r="G38" s="18">
        <f t="shared" si="1"/>
        <v>1</v>
      </c>
      <c r="H38" s="40"/>
    </row>
    <row r="39" spans="1:9" ht="16.5" thickBot="1" x14ac:dyDescent="0.3">
      <c r="A39" s="33" t="s">
        <v>61</v>
      </c>
      <c r="B39" s="34" t="s">
        <v>60</v>
      </c>
      <c r="C39" s="62">
        <v>13850</v>
      </c>
      <c r="D39" s="62">
        <v>11200</v>
      </c>
      <c r="E39" s="62">
        <v>11955.328229999999</v>
      </c>
      <c r="F39" s="35">
        <f t="shared" si="0"/>
        <v>0.86320059422382667</v>
      </c>
      <c r="G39" s="35">
        <f t="shared" si="1"/>
        <v>1.0674400205357142</v>
      </c>
      <c r="H39" s="47"/>
    </row>
    <row r="40" spans="1:9" ht="23.25" hidden="1" x14ac:dyDescent="0.25">
      <c r="A40" s="41" t="s">
        <v>63</v>
      </c>
      <c r="B40" s="42" t="s">
        <v>62</v>
      </c>
      <c r="C40" s="66">
        <v>13100</v>
      </c>
      <c r="D40" s="66">
        <v>13100</v>
      </c>
      <c r="E40" s="66">
        <v>13100</v>
      </c>
      <c r="F40" s="43">
        <f t="shared" si="0"/>
        <v>1</v>
      </c>
      <c r="G40" s="43">
        <f t="shared" si="1"/>
        <v>1</v>
      </c>
      <c r="H40" s="44"/>
    </row>
    <row r="41" spans="1:9" ht="15.75" x14ac:dyDescent="0.25">
      <c r="A41" s="30" t="s">
        <v>65</v>
      </c>
      <c r="B41" s="31" t="s">
        <v>64</v>
      </c>
      <c r="C41" s="61">
        <f>C42+C44</f>
        <v>6500</v>
      </c>
      <c r="D41" s="61">
        <f>D42+D44</f>
        <v>6150</v>
      </c>
      <c r="E41" s="61">
        <f>E42+E44</f>
        <v>6347.3827099999999</v>
      </c>
      <c r="F41" s="32">
        <f t="shared" si="0"/>
        <v>0.97652041692307689</v>
      </c>
      <c r="G41" s="32">
        <f t="shared" si="1"/>
        <v>1.032094749593496</v>
      </c>
      <c r="H41" s="45"/>
      <c r="I41" s="9"/>
    </row>
    <row r="42" spans="1:9" ht="23.25" x14ac:dyDescent="0.25">
      <c r="A42" s="39" t="s">
        <v>67</v>
      </c>
      <c r="B42" s="6" t="s">
        <v>66</v>
      </c>
      <c r="C42" s="64">
        <v>6500</v>
      </c>
      <c r="D42" s="64">
        <v>6090</v>
      </c>
      <c r="E42" s="64">
        <v>6240.3827099999999</v>
      </c>
      <c r="F42" s="18">
        <f t="shared" si="0"/>
        <v>0.96005887846153848</v>
      </c>
      <c r="G42" s="18">
        <f t="shared" si="1"/>
        <v>1.0246933842364532</v>
      </c>
      <c r="H42" s="40"/>
    </row>
    <row r="43" spans="1:9" ht="34.5" hidden="1" x14ac:dyDescent="0.25">
      <c r="A43" s="39" t="s">
        <v>69</v>
      </c>
      <c r="B43" s="6" t="s">
        <v>68</v>
      </c>
      <c r="C43" s="64">
        <v>5940</v>
      </c>
      <c r="D43" s="64">
        <v>5940</v>
      </c>
      <c r="E43" s="64">
        <v>5940</v>
      </c>
      <c r="F43" s="18">
        <f t="shared" si="0"/>
        <v>1</v>
      </c>
      <c r="G43" s="18">
        <f t="shared" si="1"/>
        <v>1</v>
      </c>
      <c r="H43" s="40"/>
    </row>
    <row r="44" spans="1:9" ht="35.25" thickBot="1" x14ac:dyDescent="0.3">
      <c r="A44" s="33" t="s">
        <v>71</v>
      </c>
      <c r="B44" s="34" t="s">
        <v>70</v>
      </c>
      <c r="C44" s="62">
        <v>0</v>
      </c>
      <c r="D44" s="62">
        <v>60</v>
      </c>
      <c r="E44" s="62">
        <v>107</v>
      </c>
      <c r="F44" s="35" t="e">
        <f t="shared" si="0"/>
        <v>#DIV/0!</v>
      </c>
      <c r="G44" s="35">
        <f t="shared" si="1"/>
        <v>1.7833333333333334</v>
      </c>
      <c r="H44" s="47"/>
    </row>
    <row r="45" spans="1:9" ht="23.25" hidden="1" x14ac:dyDescent="0.25">
      <c r="A45" s="26" t="s">
        <v>73</v>
      </c>
      <c r="B45" s="27" t="s">
        <v>72</v>
      </c>
      <c r="C45" s="63">
        <v>160</v>
      </c>
      <c r="D45" s="63">
        <v>160</v>
      </c>
      <c r="E45" s="63">
        <v>160</v>
      </c>
      <c r="F45" s="28">
        <f t="shared" si="0"/>
        <v>1</v>
      </c>
      <c r="G45" s="28">
        <f t="shared" si="1"/>
        <v>1</v>
      </c>
      <c r="H45" s="29"/>
    </row>
    <row r="46" spans="1:9" ht="45.75" hidden="1" x14ac:dyDescent="0.25">
      <c r="A46" s="5" t="s">
        <v>75</v>
      </c>
      <c r="B46" s="6" t="s">
        <v>74</v>
      </c>
      <c r="C46" s="67">
        <v>0</v>
      </c>
      <c r="D46" s="67">
        <v>0</v>
      </c>
      <c r="E46" s="67">
        <v>0</v>
      </c>
      <c r="F46" s="18" t="e">
        <f t="shared" si="0"/>
        <v>#DIV/0!</v>
      </c>
      <c r="G46" s="18" t="e">
        <f t="shared" si="1"/>
        <v>#DIV/0!</v>
      </c>
      <c r="H46" s="15"/>
    </row>
    <row r="47" spans="1:9" ht="68.25" hidden="1" x14ac:dyDescent="0.25">
      <c r="A47" s="36" t="s">
        <v>77</v>
      </c>
      <c r="B47" s="37" t="s">
        <v>76</v>
      </c>
      <c r="C47" s="68">
        <v>0</v>
      </c>
      <c r="D47" s="68">
        <v>0</v>
      </c>
      <c r="E47" s="68">
        <v>0</v>
      </c>
      <c r="F47" s="25" t="e">
        <f t="shared" si="0"/>
        <v>#DIV/0!</v>
      </c>
      <c r="G47" s="25" t="e">
        <f t="shared" si="1"/>
        <v>#DIV/0!</v>
      </c>
      <c r="H47" s="38"/>
    </row>
    <row r="48" spans="1:9" ht="23.25" x14ac:dyDescent="0.25">
      <c r="A48" s="30" t="s">
        <v>79</v>
      </c>
      <c r="B48" s="31" t="s">
        <v>78</v>
      </c>
      <c r="C48" s="69">
        <v>0</v>
      </c>
      <c r="D48" s="69">
        <f>D49</f>
        <v>82.4</v>
      </c>
      <c r="E48" s="69">
        <f>E49</f>
        <v>82.475999999999999</v>
      </c>
      <c r="F48" s="32" t="e">
        <f t="shared" si="0"/>
        <v>#DIV/0!</v>
      </c>
      <c r="G48" s="32">
        <f t="shared" si="1"/>
        <v>1.0009223300970873</v>
      </c>
      <c r="H48" s="45"/>
    </row>
    <row r="49" spans="1:10" ht="15.75" x14ac:dyDescent="0.25">
      <c r="A49" s="39" t="s">
        <v>81</v>
      </c>
      <c r="B49" s="6" t="s">
        <v>80</v>
      </c>
      <c r="C49" s="67">
        <v>0</v>
      </c>
      <c r="D49" s="67">
        <f>D52</f>
        <v>82.4</v>
      </c>
      <c r="E49" s="67">
        <f>E52</f>
        <v>82.475999999999999</v>
      </c>
      <c r="F49" s="18" t="e">
        <f t="shared" si="0"/>
        <v>#DIV/0!</v>
      </c>
      <c r="G49" s="18">
        <f t="shared" si="1"/>
        <v>1.0009223300970873</v>
      </c>
      <c r="H49" s="40"/>
    </row>
    <row r="50" spans="1:10" ht="23.25" hidden="1" x14ac:dyDescent="0.25">
      <c r="A50" s="39" t="s">
        <v>83</v>
      </c>
      <c r="B50" s="6" t="s">
        <v>82</v>
      </c>
      <c r="C50" s="67">
        <v>0</v>
      </c>
      <c r="D50" s="67">
        <v>0</v>
      </c>
      <c r="E50" s="67">
        <v>0</v>
      </c>
      <c r="F50" s="18" t="e">
        <f t="shared" si="0"/>
        <v>#DIV/0!</v>
      </c>
      <c r="G50" s="18" t="e">
        <f t="shared" si="1"/>
        <v>#DIV/0!</v>
      </c>
      <c r="H50" s="40"/>
    </row>
    <row r="51" spans="1:10" ht="34.5" hidden="1" x14ac:dyDescent="0.25">
      <c r="A51" s="39" t="s">
        <v>85</v>
      </c>
      <c r="B51" s="6" t="s">
        <v>84</v>
      </c>
      <c r="C51" s="67">
        <v>0</v>
      </c>
      <c r="D51" s="67">
        <v>0</v>
      </c>
      <c r="E51" s="67">
        <v>0</v>
      </c>
      <c r="F51" s="18" t="e">
        <f t="shared" si="0"/>
        <v>#DIV/0!</v>
      </c>
      <c r="G51" s="18" t="e">
        <f t="shared" si="1"/>
        <v>#DIV/0!</v>
      </c>
      <c r="H51" s="40"/>
    </row>
    <row r="52" spans="1:10" ht="24" thickBot="1" x14ac:dyDescent="0.3">
      <c r="A52" s="33" t="s">
        <v>87</v>
      </c>
      <c r="B52" s="34" t="s">
        <v>86</v>
      </c>
      <c r="C52" s="70">
        <v>0</v>
      </c>
      <c r="D52" s="70">
        <v>82.4</v>
      </c>
      <c r="E52" s="70">
        <v>82.475999999999999</v>
      </c>
      <c r="F52" s="35" t="e">
        <f t="shared" si="0"/>
        <v>#DIV/0!</v>
      </c>
      <c r="G52" s="35">
        <f t="shared" si="1"/>
        <v>1.0009223300970873</v>
      </c>
      <c r="H52" s="47"/>
    </row>
    <row r="53" spans="1:10" ht="34.5" hidden="1" x14ac:dyDescent="0.25">
      <c r="A53" s="26" t="s">
        <v>89</v>
      </c>
      <c r="B53" s="27" t="s">
        <v>88</v>
      </c>
      <c r="C53" s="71">
        <v>0</v>
      </c>
      <c r="D53" s="71">
        <v>0</v>
      </c>
      <c r="E53" s="71">
        <v>0</v>
      </c>
      <c r="F53" s="28" t="e">
        <f t="shared" si="0"/>
        <v>#DIV/0!</v>
      </c>
      <c r="G53" s="28" t="e">
        <f t="shared" si="1"/>
        <v>#DIV/0!</v>
      </c>
      <c r="H53" s="29"/>
    </row>
    <row r="54" spans="1:10" ht="45.75" hidden="1" x14ac:dyDescent="0.25">
      <c r="A54" s="36" t="s">
        <v>91</v>
      </c>
      <c r="B54" s="37" t="s">
        <v>90</v>
      </c>
      <c r="C54" s="68">
        <v>0</v>
      </c>
      <c r="D54" s="68">
        <v>0</v>
      </c>
      <c r="E54" s="68">
        <v>0</v>
      </c>
      <c r="F54" s="25" t="e">
        <f t="shared" si="0"/>
        <v>#DIV/0!</v>
      </c>
      <c r="G54" s="25" t="e">
        <f t="shared" si="1"/>
        <v>#DIV/0!</v>
      </c>
      <c r="H54" s="38"/>
    </row>
    <row r="55" spans="1:10" ht="49.5" customHeight="1" x14ac:dyDescent="0.25">
      <c r="A55" s="30" t="s">
        <v>93</v>
      </c>
      <c r="B55" s="31" t="s">
        <v>92</v>
      </c>
      <c r="C55" s="61">
        <f>C56</f>
        <v>64900</v>
      </c>
      <c r="D55" s="61">
        <f>D56+D61</f>
        <v>29530</v>
      </c>
      <c r="E55" s="61">
        <f>E56+E61</f>
        <v>32304.347239999999</v>
      </c>
      <c r="F55" s="32">
        <f t="shared" si="0"/>
        <v>0.49775573559322034</v>
      </c>
      <c r="G55" s="32">
        <f t="shared" si="1"/>
        <v>1.0939501266508636</v>
      </c>
      <c r="H55" s="45"/>
      <c r="J55" s="9"/>
    </row>
    <row r="56" spans="1:10" ht="83.25" customHeight="1" x14ac:dyDescent="0.25">
      <c r="A56" s="39" t="s">
        <v>95</v>
      </c>
      <c r="B56" s="6" t="s">
        <v>94</v>
      </c>
      <c r="C56" s="64">
        <f>C58+C60+C62</f>
        <v>64900</v>
      </c>
      <c r="D56" s="64">
        <f>D57+D59</f>
        <v>26330</v>
      </c>
      <c r="E56" s="64">
        <f>E57+E59</f>
        <v>28511.94903</v>
      </c>
      <c r="F56" s="18">
        <f t="shared" si="0"/>
        <v>0.43932124853620957</v>
      </c>
      <c r="G56" s="18">
        <f t="shared" si="1"/>
        <v>1.0828693137105962</v>
      </c>
      <c r="H56" s="40"/>
    </row>
    <row r="57" spans="1:10" ht="61.5" customHeight="1" x14ac:dyDescent="0.25">
      <c r="A57" s="39" t="s">
        <v>97</v>
      </c>
      <c r="B57" s="6" t="s">
        <v>96</v>
      </c>
      <c r="C57" s="64">
        <f>C58</f>
        <v>35000</v>
      </c>
      <c r="D57" s="64">
        <f>D58</f>
        <v>11590</v>
      </c>
      <c r="E57" s="64">
        <f>E58</f>
        <v>12213.317859999999</v>
      </c>
      <c r="F57" s="18">
        <f t="shared" si="0"/>
        <v>0.34895193885714282</v>
      </c>
      <c r="G57" s="18">
        <f t="shared" si="1"/>
        <v>1.0537806609145814</v>
      </c>
      <c r="H57" s="40"/>
    </row>
    <row r="58" spans="1:10" ht="57" customHeight="1" x14ac:dyDescent="0.25">
      <c r="A58" s="39" t="s">
        <v>99</v>
      </c>
      <c r="B58" s="6" t="s">
        <v>98</v>
      </c>
      <c r="C58" s="64">
        <v>35000</v>
      </c>
      <c r="D58" s="64">
        <v>11590</v>
      </c>
      <c r="E58" s="64">
        <v>12213.317859999999</v>
      </c>
      <c r="F58" s="18">
        <f t="shared" si="0"/>
        <v>0.34895193885714282</v>
      </c>
      <c r="G58" s="18">
        <f t="shared" si="1"/>
        <v>1.0537806609145814</v>
      </c>
      <c r="H58" s="40"/>
    </row>
    <row r="59" spans="1:10" ht="80.25" customHeight="1" x14ac:dyDescent="0.25">
      <c r="A59" s="39" t="s">
        <v>101</v>
      </c>
      <c r="B59" s="6" t="s">
        <v>100</v>
      </c>
      <c r="C59" s="64">
        <f>C60</f>
        <v>27000</v>
      </c>
      <c r="D59" s="64">
        <f>D60</f>
        <v>14740</v>
      </c>
      <c r="E59" s="64">
        <f>E60</f>
        <v>16298.631170000001</v>
      </c>
      <c r="F59" s="18">
        <f t="shared" si="0"/>
        <v>0.60365300629629637</v>
      </c>
      <c r="G59" s="18">
        <f t="shared" si="1"/>
        <v>1.1057415990502035</v>
      </c>
      <c r="H59" s="40"/>
    </row>
    <row r="60" spans="1:10" ht="63" customHeight="1" x14ac:dyDescent="0.25">
      <c r="A60" s="39" t="s">
        <v>103</v>
      </c>
      <c r="B60" s="6" t="s">
        <v>102</v>
      </c>
      <c r="C60" s="64">
        <v>27000</v>
      </c>
      <c r="D60" s="64">
        <v>14740</v>
      </c>
      <c r="E60" s="64">
        <v>16298.631170000001</v>
      </c>
      <c r="F60" s="18">
        <f t="shared" si="0"/>
        <v>0.60365300629629637</v>
      </c>
      <c r="G60" s="18">
        <f t="shared" si="1"/>
        <v>1.1057415990502035</v>
      </c>
      <c r="H60" s="40"/>
    </row>
    <row r="61" spans="1:10" ht="94.5" customHeight="1" x14ac:dyDescent="0.25">
      <c r="A61" s="39" t="s">
        <v>104</v>
      </c>
      <c r="B61" s="6" t="s">
        <v>259</v>
      </c>
      <c r="C61" s="64">
        <f>C62</f>
        <v>2900</v>
      </c>
      <c r="D61" s="64">
        <f>D62</f>
        <v>3200</v>
      </c>
      <c r="E61" s="64">
        <f>E62</f>
        <v>3792.3982099999998</v>
      </c>
      <c r="F61" s="18">
        <f t="shared" si="0"/>
        <v>1.3077235206896551</v>
      </c>
      <c r="G61" s="18">
        <f t="shared" si="1"/>
        <v>1.1851244406249999</v>
      </c>
      <c r="H61" s="40"/>
    </row>
    <row r="62" spans="1:10" ht="87.75" customHeight="1" thickBot="1" x14ac:dyDescent="0.3">
      <c r="A62" s="33" t="s">
        <v>105</v>
      </c>
      <c r="B62" s="34" t="s">
        <v>260</v>
      </c>
      <c r="C62" s="62">
        <v>2900</v>
      </c>
      <c r="D62" s="62">
        <v>3200</v>
      </c>
      <c r="E62" s="62">
        <v>3792.3982099999998</v>
      </c>
      <c r="F62" s="35">
        <f t="shared" si="0"/>
        <v>1.3077235206896551</v>
      </c>
      <c r="G62" s="35">
        <f t="shared" si="1"/>
        <v>1.1851244406249999</v>
      </c>
      <c r="H62" s="47"/>
    </row>
    <row r="63" spans="1:10" ht="74.25" customHeight="1" x14ac:dyDescent="0.25">
      <c r="A63" s="30" t="s">
        <v>107</v>
      </c>
      <c r="B63" s="31" t="s">
        <v>106</v>
      </c>
      <c r="C63" s="61">
        <f>C64</f>
        <v>1230</v>
      </c>
      <c r="D63" s="61">
        <f>D64</f>
        <v>4590</v>
      </c>
      <c r="E63" s="61">
        <f>E64</f>
        <v>4613.3270699999994</v>
      </c>
      <c r="F63" s="32">
        <f t="shared" si="0"/>
        <v>3.7506724146341459</v>
      </c>
      <c r="G63" s="32">
        <f t="shared" si="1"/>
        <v>1.0050821503267973</v>
      </c>
      <c r="H63" s="72" t="s">
        <v>292</v>
      </c>
    </row>
    <row r="64" spans="1:10" ht="21.75" customHeight="1" x14ac:dyDescent="0.25">
      <c r="A64" s="39" t="s">
        <v>109</v>
      </c>
      <c r="B64" s="6" t="s">
        <v>108</v>
      </c>
      <c r="C64" s="64">
        <f>C65+C66+C68</f>
        <v>1230</v>
      </c>
      <c r="D64" s="64">
        <f>D65+D66+D67</f>
        <v>4590</v>
      </c>
      <c r="E64" s="64">
        <f>E65+E66+E67</f>
        <v>4613.3270699999994</v>
      </c>
      <c r="F64" s="18">
        <f t="shared" si="0"/>
        <v>3.7506724146341459</v>
      </c>
      <c r="G64" s="18">
        <f t="shared" si="1"/>
        <v>1.0050821503267973</v>
      </c>
      <c r="H64" s="40"/>
    </row>
    <row r="65" spans="1:8" ht="27" customHeight="1" x14ac:dyDescent="0.25">
      <c r="A65" s="39" t="s">
        <v>111</v>
      </c>
      <c r="B65" s="6" t="s">
        <v>110</v>
      </c>
      <c r="C65" s="64">
        <v>99</v>
      </c>
      <c r="D65" s="64">
        <v>101</v>
      </c>
      <c r="E65" s="64">
        <v>101.02493</v>
      </c>
      <c r="F65" s="18">
        <f t="shared" si="0"/>
        <v>1.0204538383838384</v>
      </c>
      <c r="G65" s="18">
        <f t="shared" si="1"/>
        <v>1.0002468316831683</v>
      </c>
      <c r="H65" s="40"/>
    </row>
    <row r="66" spans="1:8" ht="27.75" customHeight="1" x14ac:dyDescent="0.25">
      <c r="A66" s="39" t="s">
        <v>113</v>
      </c>
      <c r="B66" s="6" t="s">
        <v>112</v>
      </c>
      <c r="C66" s="64">
        <v>38</v>
      </c>
      <c r="D66" s="64">
        <v>4149</v>
      </c>
      <c r="E66" s="64">
        <v>4154.7502299999996</v>
      </c>
      <c r="F66" s="18">
        <f t="shared" si="0"/>
        <v>109.33553236842104</v>
      </c>
      <c r="G66" s="18">
        <f t="shared" si="1"/>
        <v>1.0013859315497708</v>
      </c>
      <c r="H66" s="40"/>
    </row>
    <row r="67" spans="1:8" ht="24.75" customHeight="1" x14ac:dyDescent="0.25">
      <c r="A67" s="39" t="s">
        <v>115</v>
      </c>
      <c r="B67" s="6" t="s">
        <v>114</v>
      </c>
      <c r="C67" s="64">
        <f>C68</f>
        <v>1093</v>
      </c>
      <c r="D67" s="64">
        <f>D68</f>
        <v>340</v>
      </c>
      <c r="E67" s="64">
        <f>E68+E69</f>
        <v>357.55191000000002</v>
      </c>
      <c r="F67" s="18">
        <f t="shared" si="0"/>
        <v>0.32712892040256175</v>
      </c>
      <c r="G67" s="18">
        <f t="shared" si="1"/>
        <v>1.0516232647058825</v>
      </c>
      <c r="H67" s="40"/>
    </row>
    <row r="68" spans="1:8" ht="17.25" customHeight="1" x14ac:dyDescent="0.25">
      <c r="A68" s="39" t="s">
        <v>117</v>
      </c>
      <c r="B68" s="6" t="s">
        <v>116</v>
      </c>
      <c r="C68" s="64">
        <v>1093</v>
      </c>
      <c r="D68" s="64">
        <v>340</v>
      </c>
      <c r="E68" s="64">
        <v>355.2029</v>
      </c>
      <c r="F68" s="18">
        <f t="shared" ref="F68:F108" si="2">E68/C68</f>
        <v>0.32497978042086001</v>
      </c>
      <c r="G68" s="18">
        <f t="shared" ref="G68:G108" si="3">E68/D68</f>
        <v>1.0447144117647058</v>
      </c>
      <c r="H68" s="40"/>
    </row>
    <row r="69" spans="1:8" ht="24" customHeight="1" thickBot="1" x14ac:dyDescent="0.3">
      <c r="A69" s="33" t="s">
        <v>119</v>
      </c>
      <c r="B69" s="34" t="s">
        <v>118</v>
      </c>
      <c r="C69" s="62">
        <v>0</v>
      </c>
      <c r="D69" s="62">
        <v>0</v>
      </c>
      <c r="E69" s="62">
        <v>2.3490099999999998</v>
      </c>
      <c r="F69" s="35"/>
      <c r="G69" s="35"/>
      <c r="H69" s="47"/>
    </row>
    <row r="70" spans="1:8" ht="50.25" customHeight="1" x14ac:dyDescent="0.25">
      <c r="A70" s="30" t="s">
        <v>121</v>
      </c>
      <c r="B70" s="31" t="s">
        <v>120</v>
      </c>
      <c r="C70" s="61">
        <v>0</v>
      </c>
      <c r="D70" s="61">
        <f t="shared" ref="D70:E73" si="4">D71</f>
        <v>790</v>
      </c>
      <c r="E70" s="61">
        <f t="shared" si="4"/>
        <v>1007.73919</v>
      </c>
      <c r="F70" s="32"/>
      <c r="G70" s="32">
        <f t="shared" si="3"/>
        <v>1.2756192278481013</v>
      </c>
      <c r="H70" s="48"/>
    </row>
    <row r="71" spans="1:8" ht="15.75" x14ac:dyDescent="0.25">
      <c r="A71" s="39" t="s">
        <v>123</v>
      </c>
      <c r="B71" s="6" t="s">
        <v>122</v>
      </c>
      <c r="C71" s="64">
        <v>0</v>
      </c>
      <c r="D71" s="64">
        <f t="shared" si="4"/>
        <v>790</v>
      </c>
      <c r="E71" s="64">
        <f t="shared" si="4"/>
        <v>1007.73919</v>
      </c>
      <c r="F71" s="18"/>
      <c r="G71" s="18">
        <f t="shared" si="3"/>
        <v>1.2756192278481013</v>
      </c>
      <c r="H71" s="40"/>
    </row>
    <row r="72" spans="1:8" ht="15.75" x14ac:dyDescent="0.25">
      <c r="A72" s="39" t="s">
        <v>125</v>
      </c>
      <c r="B72" s="6" t="s">
        <v>124</v>
      </c>
      <c r="C72" s="67">
        <v>0</v>
      </c>
      <c r="D72" s="67">
        <f t="shared" si="4"/>
        <v>790</v>
      </c>
      <c r="E72" s="67">
        <f t="shared" si="4"/>
        <v>1007.73919</v>
      </c>
      <c r="F72" s="18"/>
      <c r="G72" s="18">
        <f t="shared" si="3"/>
        <v>1.2756192278481013</v>
      </c>
      <c r="H72" s="40"/>
    </row>
    <row r="73" spans="1:8" ht="24.75" customHeight="1" x14ac:dyDescent="0.25">
      <c r="A73" s="39" t="s">
        <v>127</v>
      </c>
      <c r="B73" s="6" t="s">
        <v>126</v>
      </c>
      <c r="C73" s="67">
        <v>0</v>
      </c>
      <c r="D73" s="67">
        <f t="shared" si="4"/>
        <v>790</v>
      </c>
      <c r="E73" s="67">
        <f t="shared" si="4"/>
        <v>1007.73919</v>
      </c>
      <c r="F73" s="18"/>
      <c r="G73" s="18">
        <f t="shared" si="3"/>
        <v>1.2756192278481013</v>
      </c>
      <c r="H73" s="40"/>
    </row>
    <row r="74" spans="1:8" ht="30.75" customHeight="1" thickBot="1" x14ac:dyDescent="0.3">
      <c r="A74" s="33" t="s">
        <v>129</v>
      </c>
      <c r="B74" s="34" t="s">
        <v>128</v>
      </c>
      <c r="C74" s="70">
        <v>0</v>
      </c>
      <c r="D74" s="70">
        <v>790</v>
      </c>
      <c r="E74" s="70">
        <v>1007.73919</v>
      </c>
      <c r="F74" s="35"/>
      <c r="G74" s="35">
        <f t="shared" si="3"/>
        <v>1.2756192278481013</v>
      </c>
      <c r="H74" s="47"/>
    </row>
    <row r="75" spans="1:8" ht="31.5" x14ac:dyDescent="0.25">
      <c r="A75" s="26" t="s">
        <v>131</v>
      </c>
      <c r="B75" s="27" t="s">
        <v>130</v>
      </c>
      <c r="C75" s="63">
        <f>C76+C79</f>
        <v>7520</v>
      </c>
      <c r="D75" s="63">
        <f>D76+D79</f>
        <v>4380</v>
      </c>
      <c r="E75" s="63">
        <f>E76+E79</f>
        <v>5790.7474800000009</v>
      </c>
      <c r="F75" s="28">
        <f t="shared" si="2"/>
        <v>0.77004620744680863</v>
      </c>
      <c r="G75" s="28">
        <f t="shared" si="3"/>
        <v>1.3220884657534249</v>
      </c>
      <c r="H75" s="29" t="s">
        <v>286</v>
      </c>
    </row>
    <row r="76" spans="1:8" ht="68.25" x14ac:dyDescent="0.25">
      <c r="A76" s="5" t="s">
        <v>133</v>
      </c>
      <c r="B76" s="6" t="s">
        <v>132</v>
      </c>
      <c r="C76" s="64">
        <f>C77</f>
        <v>420</v>
      </c>
      <c r="D76" s="64">
        <f>D78</f>
        <v>280</v>
      </c>
      <c r="E76" s="64">
        <f>E78</f>
        <v>279.88082000000003</v>
      </c>
      <c r="F76" s="18">
        <f t="shared" si="2"/>
        <v>0.66638290476190487</v>
      </c>
      <c r="G76" s="18">
        <f t="shared" si="3"/>
        <v>0.99957435714285725</v>
      </c>
      <c r="H76" s="15" t="s">
        <v>287</v>
      </c>
    </row>
    <row r="77" spans="1:8" ht="24.75" customHeight="1" x14ac:dyDescent="0.25">
      <c r="A77" s="5" t="s">
        <v>135</v>
      </c>
      <c r="B77" s="6" t="s">
        <v>134</v>
      </c>
      <c r="C77" s="64">
        <f>C78</f>
        <v>420</v>
      </c>
      <c r="D77" s="64">
        <f>D78</f>
        <v>280</v>
      </c>
      <c r="E77" s="64">
        <f>E78</f>
        <v>279.88082000000003</v>
      </c>
      <c r="F77" s="18">
        <f t="shared" si="2"/>
        <v>0.66638290476190487</v>
      </c>
      <c r="G77" s="18">
        <f t="shared" si="3"/>
        <v>0.99957435714285725</v>
      </c>
      <c r="H77" s="15"/>
    </row>
    <row r="78" spans="1:8" ht="36.75" customHeight="1" x14ac:dyDescent="0.25">
      <c r="A78" s="5" t="s">
        <v>137</v>
      </c>
      <c r="B78" s="6" t="s">
        <v>136</v>
      </c>
      <c r="C78" s="64">
        <v>420</v>
      </c>
      <c r="D78" s="64">
        <v>280</v>
      </c>
      <c r="E78" s="64">
        <v>279.88082000000003</v>
      </c>
      <c r="F78" s="18">
        <f t="shared" si="2"/>
        <v>0.66638290476190487</v>
      </c>
      <c r="G78" s="18">
        <f t="shared" si="3"/>
        <v>0.99957435714285725</v>
      </c>
      <c r="H78" s="15"/>
    </row>
    <row r="79" spans="1:8" ht="31.5" x14ac:dyDescent="0.25">
      <c r="A79" s="5" t="s">
        <v>139</v>
      </c>
      <c r="B79" s="6" t="s">
        <v>138</v>
      </c>
      <c r="C79" s="64">
        <f>C80</f>
        <v>7100</v>
      </c>
      <c r="D79" s="64">
        <f>D80+D82</f>
        <v>4100</v>
      </c>
      <c r="E79" s="64">
        <f>E80+E82</f>
        <v>5510.8666600000006</v>
      </c>
      <c r="F79" s="18">
        <f t="shared" si="2"/>
        <v>0.77617840281690154</v>
      </c>
      <c r="G79" s="18">
        <f t="shared" si="3"/>
        <v>1.3441138195121953</v>
      </c>
      <c r="H79" s="15" t="s">
        <v>229</v>
      </c>
    </row>
    <row r="80" spans="1:8" ht="42" customHeight="1" x14ac:dyDescent="0.25">
      <c r="A80" s="5" t="s">
        <v>141</v>
      </c>
      <c r="B80" s="6" t="s">
        <v>140</v>
      </c>
      <c r="C80" s="64">
        <f>C81</f>
        <v>7100</v>
      </c>
      <c r="D80" s="64">
        <f>D81</f>
        <v>4100</v>
      </c>
      <c r="E80" s="64">
        <f>E81</f>
        <v>4741.7429300000003</v>
      </c>
      <c r="F80" s="18">
        <f t="shared" si="2"/>
        <v>0.66785111690140853</v>
      </c>
      <c r="G80" s="18">
        <f t="shared" si="3"/>
        <v>1.1565226658536587</v>
      </c>
      <c r="H80" s="15"/>
    </row>
    <row r="81" spans="1:8" ht="38.25" customHeight="1" x14ac:dyDescent="0.25">
      <c r="A81" s="5" t="s">
        <v>143</v>
      </c>
      <c r="B81" s="6" t="s">
        <v>142</v>
      </c>
      <c r="C81" s="64">
        <v>7100</v>
      </c>
      <c r="D81" s="64">
        <v>4100</v>
      </c>
      <c r="E81" s="64">
        <v>4741.7429300000003</v>
      </c>
      <c r="F81" s="18">
        <f t="shared" si="2"/>
        <v>0.66785111690140853</v>
      </c>
      <c r="G81" s="18">
        <f t="shared" si="3"/>
        <v>1.1565226658536587</v>
      </c>
      <c r="H81" s="15"/>
    </row>
    <row r="82" spans="1:8" ht="57" x14ac:dyDescent="0.25">
      <c r="A82" s="5" t="s">
        <v>145</v>
      </c>
      <c r="B82" s="6" t="s">
        <v>144</v>
      </c>
      <c r="C82" s="67">
        <v>0</v>
      </c>
      <c r="D82" s="67">
        <f>D83</f>
        <v>0</v>
      </c>
      <c r="E82" s="67">
        <f>E83</f>
        <v>769.12373000000002</v>
      </c>
      <c r="F82" s="18" t="e">
        <f t="shared" si="2"/>
        <v>#DIV/0!</v>
      </c>
      <c r="G82" s="18" t="e">
        <f t="shared" si="3"/>
        <v>#DIV/0!</v>
      </c>
      <c r="H82" s="15"/>
    </row>
    <row r="83" spans="1:8" ht="46.5" customHeight="1" x14ac:dyDescent="0.25">
      <c r="A83" s="5" t="s">
        <v>147</v>
      </c>
      <c r="B83" s="6" t="s">
        <v>146</v>
      </c>
      <c r="C83" s="67">
        <v>0</v>
      </c>
      <c r="D83" s="67">
        <f>D84</f>
        <v>0</v>
      </c>
      <c r="E83" s="67">
        <f>E84</f>
        <v>769.12373000000002</v>
      </c>
      <c r="F83" s="18" t="e">
        <f t="shared" si="2"/>
        <v>#DIV/0!</v>
      </c>
      <c r="G83" s="18" t="e">
        <f t="shared" si="3"/>
        <v>#DIV/0!</v>
      </c>
      <c r="H83" s="15"/>
    </row>
    <row r="84" spans="1:8" ht="36.75" customHeight="1" thickBot="1" x14ac:dyDescent="0.3">
      <c r="A84" s="36" t="s">
        <v>149</v>
      </c>
      <c r="B84" s="37" t="s">
        <v>148</v>
      </c>
      <c r="C84" s="68">
        <v>0</v>
      </c>
      <c r="D84" s="68"/>
      <c r="E84" s="68">
        <v>769.12373000000002</v>
      </c>
      <c r="F84" s="25" t="e">
        <f t="shared" si="2"/>
        <v>#DIV/0!</v>
      </c>
      <c r="G84" s="25" t="e">
        <f t="shared" si="3"/>
        <v>#DIV/0!</v>
      </c>
      <c r="H84" s="38"/>
    </row>
    <row r="85" spans="1:8" ht="31.5" x14ac:dyDescent="0.25">
      <c r="A85" s="30" t="s">
        <v>151</v>
      </c>
      <c r="B85" s="31" t="s">
        <v>150</v>
      </c>
      <c r="C85" s="61">
        <f t="shared" ref="C85:E86" si="5">C86</f>
        <v>5000</v>
      </c>
      <c r="D85" s="61">
        <f t="shared" si="5"/>
        <v>3600</v>
      </c>
      <c r="E85" s="61">
        <f t="shared" si="5"/>
        <v>4067.6918700000001</v>
      </c>
      <c r="F85" s="32">
        <f t="shared" si="2"/>
        <v>0.81353837400000006</v>
      </c>
      <c r="G85" s="32">
        <f t="shared" si="3"/>
        <v>1.1299144083333335</v>
      </c>
      <c r="H85" s="45" t="s">
        <v>293</v>
      </c>
    </row>
    <row r="86" spans="1:8" ht="80.25" customHeight="1" x14ac:dyDescent="0.25">
      <c r="A86" s="39" t="s">
        <v>230</v>
      </c>
      <c r="B86" s="6" t="s">
        <v>231</v>
      </c>
      <c r="C86" s="64">
        <f t="shared" si="5"/>
        <v>5000</v>
      </c>
      <c r="D86" s="64">
        <f t="shared" si="5"/>
        <v>3600</v>
      </c>
      <c r="E86" s="64">
        <f t="shared" si="5"/>
        <v>4067.6918700000001</v>
      </c>
      <c r="F86" s="18">
        <f t="shared" si="2"/>
        <v>0.81353837400000006</v>
      </c>
      <c r="G86" s="18">
        <f t="shared" si="3"/>
        <v>1.1299144083333335</v>
      </c>
      <c r="H86" s="40"/>
    </row>
    <row r="87" spans="1:8" ht="57.75" thickBot="1" x14ac:dyDescent="0.3">
      <c r="A87" s="33" t="s">
        <v>232</v>
      </c>
      <c r="B87" s="34" t="s">
        <v>233</v>
      </c>
      <c r="C87" s="62">
        <v>5000</v>
      </c>
      <c r="D87" s="62">
        <v>3600</v>
      </c>
      <c r="E87" s="62">
        <v>4067.6918700000001</v>
      </c>
      <c r="F87" s="35">
        <f t="shared" si="2"/>
        <v>0.81353837400000006</v>
      </c>
      <c r="G87" s="35">
        <f t="shared" si="3"/>
        <v>1.1299144083333335</v>
      </c>
      <c r="H87" s="47"/>
    </row>
    <row r="88" spans="1:8" ht="46.5" customHeight="1" x14ac:dyDescent="0.25">
      <c r="A88" s="30" t="s">
        <v>153</v>
      </c>
      <c r="B88" s="31" t="s">
        <v>152</v>
      </c>
      <c r="C88" s="61">
        <f>C89+C91</f>
        <v>5850</v>
      </c>
      <c r="D88" s="61">
        <f>D91+D89</f>
        <v>8100</v>
      </c>
      <c r="E88" s="61">
        <f>E89+E91</f>
        <v>8863.6373899999999</v>
      </c>
      <c r="F88" s="32">
        <f t="shared" si="2"/>
        <v>1.5151516905982905</v>
      </c>
      <c r="G88" s="32">
        <f t="shared" si="3"/>
        <v>1.0942762209876542</v>
      </c>
      <c r="H88" s="45"/>
    </row>
    <row r="89" spans="1:8" ht="15.75" x14ac:dyDescent="0.25">
      <c r="A89" s="39" t="s">
        <v>155</v>
      </c>
      <c r="B89" s="6" t="s">
        <v>154</v>
      </c>
      <c r="C89" s="64">
        <v>0</v>
      </c>
      <c r="D89" s="64">
        <f>D90</f>
        <v>0</v>
      </c>
      <c r="E89" s="64">
        <v>-0.84887000000000001</v>
      </c>
      <c r="F89" s="18" t="e">
        <f t="shared" si="2"/>
        <v>#DIV/0!</v>
      </c>
      <c r="G89" s="18" t="e">
        <f t="shared" si="3"/>
        <v>#DIV/0!</v>
      </c>
      <c r="H89" s="40"/>
    </row>
    <row r="90" spans="1:8" ht="23.25" x14ac:dyDescent="0.25">
      <c r="A90" s="39" t="s">
        <v>157</v>
      </c>
      <c r="B90" s="6" t="s">
        <v>156</v>
      </c>
      <c r="C90" s="64">
        <v>0</v>
      </c>
      <c r="D90" s="64">
        <v>0</v>
      </c>
      <c r="E90" s="64">
        <v>-848.87</v>
      </c>
      <c r="F90" s="18" t="e">
        <f t="shared" si="2"/>
        <v>#DIV/0!</v>
      </c>
      <c r="G90" s="18" t="e">
        <f t="shared" si="3"/>
        <v>#DIV/0!</v>
      </c>
      <c r="H90" s="40"/>
    </row>
    <row r="91" spans="1:8" ht="15.75" x14ac:dyDescent="0.25">
      <c r="A91" s="39" t="s">
        <v>159</v>
      </c>
      <c r="B91" s="6" t="s">
        <v>158</v>
      </c>
      <c r="C91" s="64">
        <f>C92</f>
        <v>5850</v>
      </c>
      <c r="D91" s="64">
        <f>D92</f>
        <v>8100</v>
      </c>
      <c r="E91" s="64">
        <f>E92</f>
        <v>8864.4862599999997</v>
      </c>
      <c r="F91" s="18">
        <f t="shared" si="2"/>
        <v>1.5152967965811965</v>
      </c>
      <c r="G91" s="18">
        <f t="shared" si="3"/>
        <v>1.0943810197530863</v>
      </c>
      <c r="H91" s="40"/>
    </row>
    <row r="92" spans="1:8" ht="16.5" thickBot="1" x14ac:dyDescent="0.3">
      <c r="A92" s="33" t="s">
        <v>161</v>
      </c>
      <c r="B92" s="34" t="s">
        <v>160</v>
      </c>
      <c r="C92" s="62">
        <v>5850</v>
      </c>
      <c r="D92" s="62">
        <v>8100</v>
      </c>
      <c r="E92" s="62">
        <v>8864.4862599999997</v>
      </c>
      <c r="F92" s="35">
        <f t="shared" si="2"/>
        <v>1.5152967965811965</v>
      </c>
      <c r="G92" s="35">
        <f t="shared" si="3"/>
        <v>1.0943810197530863</v>
      </c>
      <c r="H92" s="47"/>
    </row>
    <row r="93" spans="1:8" s="8" customFormat="1" ht="15.75" x14ac:dyDescent="0.25">
      <c r="A93" s="49" t="s">
        <v>163</v>
      </c>
      <c r="B93" s="50" t="s">
        <v>162</v>
      </c>
      <c r="C93" s="73">
        <f>C94</f>
        <v>905218.26108999981</v>
      </c>
      <c r="D93" s="73">
        <f>D94</f>
        <v>1051747.1856899997</v>
      </c>
      <c r="E93" s="73">
        <f>E94+E142</f>
        <v>1036031.89469</v>
      </c>
      <c r="F93" s="28">
        <f t="shared" si="2"/>
        <v>1.1445105995127447</v>
      </c>
      <c r="G93" s="28">
        <f t="shared" si="3"/>
        <v>0.98505791960860856</v>
      </c>
      <c r="H93" s="29"/>
    </row>
    <row r="94" spans="1:8" ht="36.75" customHeight="1" thickBot="1" x14ac:dyDescent="0.3">
      <c r="A94" s="36" t="s">
        <v>165</v>
      </c>
      <c r="B94" s="37" t="s">
        <v>164</v>
      </c>
      <c r="C94" s="65">
        <f>C95+C100+C117+C138+C140</f>
        <v>905218.26108999981</v>
      </c>
      <c r="D94" s="65">
        <f>D95+D100+D117+D140+D138</f>
        <v>1051747.1856899997</v>
      </c>
      <c r="E94" s="65">
        <f>E95+E100+E117+E138+E140</f>
        <v>1036599.33993</v>
      </c>
      <c r="F94" s="25">
        <f t="shared" si="2"/>
        <v>1.145137459646252</v>
      </c>
      <c r="G94" s="25">
        <f t="shared" si="3"/>
        <v>0.98559744588233722</v>
      </c>
      <c r="H94" s="38"/>
    </row>
    <row r="95" spans="1:8" ht="23.25" x14ac:dyDescent="0.25">
      <c r="A95" s="30" t="s">
        <v>167</v>
      </c>
      <c r="B95" s="31" t="s">
        <v>166</v>
      </c>
      <c r="C95" s="61">
        <f>C96</f>
        <v>0</v>
      </c>
      <c r="D95" s="61">
        <f>D96+D98</f>
        <v>109269.35</v>
      </c>
      <c r="E95" s="61">
        <f>E96+E98</f>
        <v>109269.35</v>
      </c>
      <c r="F95" s="32" t="e">
        <f t="shared" si="2"/>
        <v>#DIV/0!</v>
      </c>
      <c r="G95" s="32">
        <f t="shared" si="3"/>
        <v>1</v>
      </c>
      <c r="H95" s="45"/>
    </row>
    <row r="96" spans="1:8" ht="23.25" x14ac:dyDescent="0.25">
      <c r="A96" s="39" t="s">
        <v>169</v>
      </c>
      <c r="B96" s="6" t="s">
        <v>168</v>
      </c>
      <c r="C96" s="67">
        <f>C97</f>
        <v>0</v>
      </c>
      <c r="D96" s="67">
        <f>D97</f>
        <v>89269.35</v>
      </c>
      <c r="E96" s="67">
        <f>E97</f>
        <v>89269.35</v>
      </c>
      <c r="F96" s="18" t="e">
        <f t="shared" si="2"/>
        <v>#DIV/0!</v>
      </c>
      <c r="G96" s="18">
        <f t="shared" si="3"/>
        <v>1</v>
      </c>
      <c r="H96" s="40"/>
    </row>
    <row r="97" spans="1:8" ht="23.25" x14ac:dyDescent="0.25">
      <c r="A97" s="39" t="s">
        <v>171</v>
      </c>
      <c r="B97" s="6" t="s">
        <v>170</v>
      </c>
      <c r="C97" s="67">
        <v>0</v>
      </c>
      <c r="D97" s="67">
        <v>89269.35</v>
      </c>
      <c r="E97" s="67">
        <v>89269.35</v>
      </c>
      <c r="F97" s="18" t="e">
        <f t="shared" si="2"/>
        <v>#DIV/0!</v>
      </c>
      <c r="G97" s="18">
        <f t="shared" si="3"/>
        <v>1</v>
      </c>
      <c r="H97" s="40"/>
    </row>
    <row r="98" spans="1:8" ht="15.75" x14ac:dyDescent="0.25">
      <c r="A98" s="39" t="s">
        <v>242</v>
      </c>
      <c r="B98" s="6" t="s">
        <v>243</v>
      </c>
      <c r="C98" s="67">
        <v>0</v>
      </c>
      <c r="D98" s="67">
        <f>D99</f>
        <v>20000</v>
      </c>
      <c r="E98" s="67">
        <f>E99</f>
        <v>20000</v>
      </c>
      <c r="F98" s="18" t="e">
        <f t="shared" si="2"/>
        <v>#DIV/0!</v>
      </c>
      <c r="G98" s="18">
        <f t="shared" si="3"/>
        <v>1</v>
      </c>
      <c r="H98" s="40"/>
    </row>
    <row r="99" spans="1:8" ht="16.5" thickBot="1" x14ac:dyDescent="0.3">
      <c r="A99" s="33" t="s">
        <v>244</v>
      </c>
      <c r="B99" s="34" t="s">
        <v>245</v>
      </c>
      <c r="C99" s="70">
        <v>0</v>
      </c>
      <c r="D99" s="70">
        <v>20000</v>
      </c>
      <c r="E99" s="70">
        <v>20000</v>
      </c>
      <c r="F99" s="35" t="e">
        <f t="shared" si="2"/>
        <v>#DIV/0!</v>
      </c>
      <c r="G99" s="35">
        <f t="shared" si="3"/>
        <v>1</v>
      </c>
      <c r="H99" s="47"/>
    </row>
    <row r="100" spans="1:8" ht="63" x14ac:dyDescent="0.25">
      <c r="A100" s="51" t="s">
        <v>173</v>
      </c>
      <c r="B100" s="52" t="s">
        <v>172</v>
      </c>
      <c r="C100" s="74">
        <f>C103+C105+C109+C113+C115+C101+C107</f>
        <v>277812.03417</v>
      </c>
      <c r="D100" s="74">
        <f>D101+D103+D105+D107+D109+D111+D113+D115</f>
        <v>296428.99408999993</v>
      </c>
      <c r="E100" s="74">
        <f>E101+E103+E105+E109+E113+E115+E107+E111</f>
        <v>291513.08162000001</v>
      </c>
      <c r="F100" s="32">
        <f t="shared" si="2"/>
        <v>1.0493176888140707</v>
      </c>
      <c r="G100" s="32">
        <f t="shared" si="3"/>
        <v>0.98341622254229499</v>
      </c>
      <c r="H100" s="45" t="s">
        <v>257</v>
      </c>
    </row>
    <row r="101" spans="1:8" ht="90.75" x14ac:dyDescent="0.25">
      <c r="A101" s="39" t="s">
        <v>246</v>
      </c>
      <c r="B101" s="6" t="s">
        <v>247</v>
      </c>
      <c r="C101" s="64">
        <f>C102</f>
        <v>14265.690049999999</v>
      </c>
      <c r="D101" s="64">
        <v>21623.020850000001</v>
      </c>
      <c r="E101" s="64">
        <v>21623.020850000001</v>
      </c>
      <c r="F101" s="18">
        <f t="shared" si="2"/>
        <v>1.5157360614322335</v>
      </c>
      <c r="G101" s="18">
        <f t="shared" si="3"/>
        <v>1</v>
      </c>
      <c r="H101" s="40"/>
    </row>
    <row r="102" spans="1:8" ht="90.75" x14ac:dyDescent="0.25">
      <c r="A102" s="39" t="s">
        <v>248</v>
      </c>
      <c r="B102" s="6" t="s">
        <v>249</v>
      </c>
      <c r="C102" s="64">
        <v>14265.690049999999</v>
      </c>
      <c r="D102" s="64">
        <v>21623.020850000001</v>
      </c>
      <c r="E102" s="64">
        <v>21623.020850000001</v>
      </c>
      <c r="F102" s="18">
        <f t="shared" si="2"/>
        <v>1.5157360614322335</v>
      </c>
      <c r="G102" s="18">
        <f t="shared" si="3"/>
        <v>1</v>
      </c>
      <c r="H102" s="40"/>
    </row>
    <row r="103" spans="1:8" ht="68.25" x14ac:dyDescent="0.25">
      <c r="A103" s="39" t="s">
        <v>234</v>
      </c>
      <c r="B103" s="6" t="s">
        <v>235</v>
      </c>
      <c r="C103" s="64">
        <f>C104</f>
        <v>4944.4837600000001</v>
      </c>
      <c r="D103" s="64">
        <v>3779.72928</v>
      </c>
      <c r="E103" s="64">
        <v>3779.72928</v>
      </c>
      <c r="F103" s="18">
        <f t="shared" si="2"/>
        <v>0.76443355129960022</v>
      </c>
      <c r="G103" s="18">
        <f t="shared" si="3"/>
        <v>1</v>
      </c>
      <c r="H103" s="40"/>
    </row>
    <row r="104" spans="1:8" ht="68.25" x14ac:dyDescent="0.25">
      <c r="A104" s="39" t="s">
        <v>236</v>
      </c>
      <c r="B104" s="6" t="s">
        <v>237</v>
      </c>
      <c r="C104" s="64">
        <v>4944.4837600000001</v>
      </c>
      <c r="D104" s="64">
        <f>D103</f>
        <v>3779.72928</v>
      </c>
      <c r="E104" s="64">
        <f>E103</f>
        <v>3779.72928</v>
      </c>
      <c r="F104" s="18">
        <f t="shared" si="2"/>
        <v>0.76443355129960022</v>
      </c>
      <c r="G104" s="18">
        <f t="shared" si="3"/>
        <v>1</v>
      </c>
      <c r="H104" s="40"/>
    </row>
    <row r="105" spans="1:8" ht="22.5" x14ac:dyDescent="0.25">
      <c r="A105" s="53" t="s">
        <v>221</v>
      </c>
      <c r="B105" s="7" t="s">
        <v>223</v>
      </c>
      <c r="C105" s="75">
        <f>C106</f>
        <v>112244.89796</v>
      </c>
      <c r="D105" s="75">
        <f>D106</f>
        <v>138108.06122999999</v>
      </c>
      <c r="E105" s="75">
        <f>E106</f>
        <v>137211.36738000001</v>
      </c>
      <c r="F105" s="18">
        <f t="shared" si="2"/>
        <v>1.2224285457402007</v>
      </c>
      <c r="G105" s="18">
        <f t="shared" si="3"/>
        <v>0.9935073026004857</v>
      </c>
      <c r="H105" s="40"/>
    </row>
    <row r="106" spans="1:8" ht="33.75" x14ac:dyDescent="0.25">
      <c r="A106" s="53" t="s">
        <v>220</v>
      </c>
      <c r="B106" s="7" t="s">
        <v>222</v>
      </c>
      <c r="C106" s="75">
        <v>112244.89796</v>
      </c>
      <c r="D106" s="75">
        <v>138108.06122999999</v>
      </c>
      <c r="E106" s="75">
        <v>137211.36738000001</v>
      </c>
      <c r="F106" s="18">
        <f t="shared" si="2"/>
        <v>1.2224285457402007</v>
      </c>
      <c r="G106" s="18">
        <f t="shared" si="3"/>
        <v>0.9935073026004857</v>
      </c>
      <c r="H106" s="40"/>
    </row>
    <row r="107" spans="1:8" ht="47.25" customHeight="1" x14ac:dyDescent="0.25">
      <c r="A107" s="53" t="s">
        <v>263</v>
      </c>
      <c r="B107" s="7" t="s">
        <v>262</v>
      </c>
      <c r="C107" s="75">
        <f>C108</f>
        <v>8307.2729999999992</v>
      </c>
      <c r="D107" s="75">
        <v>8307.2729999999992</v>
      </c>
      <c r="E107" s="75">
        <f>E108</f>
        <v>4303.0543900000002</v>
      </c>
      <c r="F107" s="18">
        <f t="shared" si="2"/>
        <v>0.51798639457256312</v>
      </c>
      <c r="G107" s="18">
        <f t="shared" si="3"/>
        <v>0.51798639457256312</v>
      </c>
      <c r="H107" s="40"/>
    </row>
    <row r="108" spans="1:8" ht="39.75" customHeight="1" x14ac:dyDescent="0.25">
      <c r="A108" s="53" t="s">
        <v>261</v>
      </c>
      <c r="B108" s="7" t="s">
        <v>264</v>
      </c>
      <c r="C108" s="75">
        <v>8307.2729999999992</v>
      </c>
      <c r="D108" s="75">
        <f>D107</f>
        <v>8307.2729999999992</v>
      </c>
      <c r="E108" s="75">
        <v>4303.0543900000002</v>
      </c>
      <c r="F108" s="18">
        <f t="shared" si="2"/>
        <v>0.51798639457256312</v>
      </c>
      <c r="G108" s="18">
        <f t="shared" si="3"/>
        <v>0.51798639457256312</v>
      </c>
      <c r="H108" s="40"/>
    </row>
    <row r="109" spans="1:8" ht="23.25" x14ac:dyDescent="0.25">
      <c r="A109" s="39" t="s">
        <v>175</v>
      </c>
      <c r="B109" s="6" t="s">
        <v>174</v>
      </c>
      <c r="C109" s="64">
        <f>C110</f>
        <v>2011.75</v>
      </c>
      <c r="D109" s="64">
        <f>D110</f>
        <v>2011.75</v>
      </c>
      <c r="E109" s="64">
        <f>E110</f>
        <v>2011.75</v>
      </c>
      <c r="F109" s="18">
        <f t="shared" ref="F109:F141" si="6">E109/C109</f>
        <v>1</v>
      </c>
      <c r="G109" s="18">
        <f t="shared" ref="G109:G141" si="7">E109/D109</f>
        <v>1</v>
      </c>
      <c r="H109" s="40"/>
    </row>
    <row r="110" spans="1:8" ht="23.25" x14ac:dyDescent="0.25">
      <c r="A110" s="39" t="s">
        <v>177</v>
      </c>
      <c r="B110" s="6" t="s">
        <v>176</v>
      </c>
      <c r="C110" s="64">
        <v>2011.75</v>
      </c>
      <c r="D110" s="64">
        <v>2011.75</v>
      </c>
      <c r="E110" s="64">
        <v>2011.75</v>
      </c>
      <c r="F110" s="18">
        <f t="shared" si="6"/>
        <v>1</v>
      </c>
      <c r="G110" s="18">
        <f t="shared" si="7"/>
        <v>1</v>
      </c>
      <c r="H110" s="40"/>
    </row>
    <row r="111" spans="1:8" ht="15.75" x14ac:dyDescent="0.25">
      <c r="A111" s="39" t="s">
        <v>179</v>
      </c>
      <c r="B111" s="6" t="s">
        <v>178</v>
      </c>
      <c r="C111" s="64">
        <v>0</v>
      </c>
      <c r="D111" s="64">
        <f>D112</f>
        <v>1345.4308000000001</v>
      </c>
      <c r="E111" s="64">
        <f>E112</f>
        <v>1345.4308000000001</v>
      </c>
      <c r="F111" s="18" t="e">
        <f t="shared" si="6"/>
        <v>#DIV/0!</v>
      </c>
      <c r="G111" s="18">
        <f t="shared" si="7"/>
        <v>1</v>
      </c>
      <c r="H111" s="40"/>
    </row>
    <row r="112" spans="1:8" ht="23.25" x14ac:dyDescent="0.25">
      <c r="A112" s="39" t="s">
        <v>181</v>
      </c>
      <c r="B112" s="6" t="s">
        <v>180</v>
      </c>
      <c r="C112" s="64">
        <v>0</v>
      </c>
      <c r="D112" s="64">
        <v>1345.4308000000001</v>
      </c>
      <c r="E112" s="64">
        <v>1345.4308000000001</v>
      </c>
      <c r="F112" s="18" t="e">
        <f t="shared" si="6"/>
        <v>#DIV/0!</v>
      </c>
      <c r="G112" s="18">
        <f t="shared" si="7"/>
        <v>1</v>
      </c>
      <c r="H112" s="40"/>
    </row>
    <row r="113" spans="1:8" ht="23.25" x14ac:dyDescent="0.25">
      <c r="A113" s="39" t="s">
        <v>183</v>
      </c>
      <c r="B113" s="6" t="s">
        <v>182</v>
      </c>
      <c r="C113" s="67">
        <f>C114</f>
        <v>33334.778789999997</v>
      </c>
      <c r="D113" s="67">
        <f>D114</f>
        <v>33334.778789999997</v>
      </c>
      <c r="E113" s="67">
        <f>E114</f>
        <v>33334.778789999997</v>
      </c>
      <c r="F113" s="18">
        <f t="shared" si="6"/>
        <v>1</v>
      </c>
      <c r="G113" s="18">
        <f t="shared" si="7"/>
        <v>1</v>
      </c>
      <c r="H113" s="40"/>
    </row>
    <row r="114" spans="1:8" ht="23.25" x14ac:dyDescent="0.25">
      <c r="A114" s="39" t="s">
        <v>185</v>
      </c>
      <c r="B114" s="6" t="s">
        <v>184</v>
      </c>
      <c r="C114" s="67">
        <v>33334.778789999997</v>
      </c>
      <c r="D114" s="67">
        <v>33334.778789999997</v>
      </c>
      <c r="E114" s="67">
        <v>33334.778789999997</v>
      </c>
      <c r="F114" s="18">
        <f t="shared" si="6"/>
        <v>1</v>
      </c>
      <c r="G114" s="18">
        <f t="shared" si="7"/>
        <v>1</v>
      </c>
      <c r="H114" s="40"/>
    </row>
    <row r="115" spans="1:8" ht="15.75" x14ac:dyDescent="0.25">
      <c r="A115" s="39" t="s">
        <v>187</v>
      </c>
      <c r="B115" s="6" t="s">
        <v>186</v>
      </c>
      <c r="C115" s="64">
        <f>C116</f>
        <v>102703.16061000001</v>
      </c>
      <c r="D115" s="64">
        <f>D116</f>
        <v>87918.950140000001</v>
      </c>
      <c r="E115" s="64">
        <f>E116</f>
        <v>87903.950129999997</v>
      </c>
      <c r="F115" s="18">
        <f t="shared" si="6"/>
        <v>0.85590306674009953</v>
      </c>
      <c r="G115" s="18">
        <f t="shared" si="7"/>
        <v>0.99982938820383871</v>
      </c>
      <c r="H115" s="40"/>
    </row>
    <row r="116" spans="1:8" ht="16.5" thickBot="1" x14ac:dyDescent="0.3">
      <c r="A116" s="33" t="s">
        <v>189</v>
      </c>
      <c r="B116" s="34" t="s">
        <v>188</v>
      </c>
      <c r="C116" s="62">
        <v>102703.16061000001</v>
      </c>
      <c r="D116" s="62">
        <v>87918.950140000001</v>
      </c>
      <c r="E116" s="62">
        <v>87903.950129999997</v>
      </c>
      <c r="F116" s="35">
        <f t="shared" si="6"/>
        <v>0.85590306674009953</v>
      </c>
      <c r="G116" s="35">
        <f t="shared" si="7"/>
        <v>0.99982938820383871</v>
      </c>
      <c r="H116" s="47"/>
    </row>
    <row r="117" spans="1:8" ht="50.25" customHeight="1" x14ac:dyDescent="0.25">
      <c r="A117" s="51" t="s">
        <v>191</v>
      </c>
      <c r="B117" s="52" t="s">
        <v>190</v>
      </c>
      <c r="C117" s="74">
        <f>C118+C120+C122+C124+C126+C132+C128+C130+C134</f>
        <v>593639.18609999982</v>
      </c>
      <c r="D117" s="74">
        <f>D118+D120+D122+D124+D126+D132+D128+D130+D134+D136</f>
        <v>612281.80077999993</v>
      </c>
      <c r="E117" s="74">
        <f>E118+E120+E122+E124+E126+E132+E128+E130+E134+E136</f>
        <v>604725.27786000003</v>
      </c>
      <c r="F117" s="32">
        <f t="shared" si="6"/>
        <v>1.0186747977889261</v>
      </c>
      <c r="G117" s="32">
        <f t="shared" si="7"/>
        <v>0.98765842311436747</v>
      </c>
      <c r="H117" s="45" t="s">
        <v>294</v>
      </c>
    </row>
    <row r="118" spans="1:8" ht="23.25" x14ac:dyDescent="0.25">
      <c r="A118" s="39" t="s">
        <v>193</v>
      </c>
      <c r="B118" s="6" t="s">
        <v>192</v>
      </c>
      <c r="C118" s="64">
        <f>C119</f>
        <v>505319.14909999998</v>
      </c>
      <c r="D118" s="64">
        <f>D119</f>
        <v>517334.36706999998</v>
      </c>
      <c r="E118" s="64">
        <f>E119</f>
        <v>512486.70945000002</v>
      </c>
      <c r="F118" s="18">
        <f t="shared" si="6"/>
        <v>1.014184224688033</v>
      </c>
      <c r="G118" s="18">
        <f t="shared" si="7"/>
        <v>0.99062954652045376</v>
      </c>
      <c r="H118" s="40"/>
    </row>
    <row r="119" spans="1:8" ht="23.25" x14ac:dyDescent="0.25">
      <c r="A119" s="39" t="s">
        <v>195</v>
      </c>
      <c r="B119" s="6" t="s">
        <v>194</v>
      </c>
      <c r="C119" s="64">
        <v>505319.14909999998</v>
      </c>
      <c r="D119" s="64">
        <v>517334.36706999998</v>
      </c>
      <c r="E119" s="64">
        <v>512486.70945000002</v>
      </c>
      <c r="F119" s="18">
        <f t="shared" si="6"/>
        <v>1.014184224688033</v>
      </c>
      <c r="G119" s="18">
        <f t="shared" si="7"/>
        <v>0.99062954652045376</v>
      </c>
      <c r="H119" s="40"/>
    </row>
    <row r="120" spans="1:8" ht="57" x14ac:dyDescent="0.25">
      <c r="A120" s="39" t="s">
        <v>197</v>
      </c>
      <c r="B120" s="6" t="s">
        <v>196</v>
      </c>
      <c r="C120" s="64">
        <f>C121</f>
        <v>12372.972</v>
      </c>
      <c r="D120" s="64">
        <f>D121</f>
        <v>13516.857</v>
      </c>
      <c r="E120" s="64">
        <f>E121</f>
        <v>13516.857</v>
      </c>
      <c r="F120" s="18">
        <f t="shared" si="6"/>
        <v>1.0924503021586083</v>
      </c>
      <c r="G120" s="18">
        <f t="shared" si="7"/>
        <v>1</v>
      </c>
      <c r="H120" s="40"/>
    </row>
    <row r="121" spans="1:8" ht="57" x14ac:dyDescent="0.25">
      <c r="A121" s="39" t="s">
        <v>199</v>
      </c>
      <c r="B121" s="6" t="s">
        <v>198</v>
      </c>
      <c r="C121" s="64">
        <v>12372.972</v>
      </c>
      <c r="D121" s="64">
        <v>13516.857</v>
      </c>
      <c r="E121" s="64">
        <v>13516.857</v>
      </c>
      <c r="F121" s="18">
        <f t="shared" si="6"/>
        <v>1.0924503021586083</v>
      </c>
      <c r="G121" s="18">
        <f t="shared" si="7"/>
        <v>1</v>
      </c>
      <c r="H121" s="40"/>
    </row>
    <row r="122" spans="1:8" ht="45.75" x14ac:dyDescent="0.25">
      <c r="A122" s="39" t="s">
        <v>201</v>
      </c>
      <c r="B122" s="6" t="s">
        <v>200</v>
      </c>
      <c r="C122" s="67">
        <f>C123</f>
        <v>37015.86</v>
      </c>
      <c r="D122" s="67">
        <f>D123</f>
        <v>42109.785199999998</v>
      </c>
      <c r="E122" s="67">
        <f>E123</f>
        <v>39893.472000000002</v>
      </c>
      <c r="F122" s="18">
        <f t="shared" si="6"/>
        <v>1.0777399741624267</v>
      </c>
      <c r="G122" s="18">
        <f t="shared" si="7"/>
        <v>0.94736821407486072</v>
      </c>
      <c r="H122" s="40"/>
    </row>
    <row r="123" spans="1:8" ht="45.75" x14ac:dyDescent="0.25">
      <c r="A123" s="39" t="s">
        <v>203</v>
      </c>
      <c r="B123" s="6" t="s">
        <v>202</v>
      </c>
      <c r="C123" s="67">
        <v>37015.86</v>
      </c>
      <c r="D123" s="67">
        <v>42109.785199999998</v>
      </c>
      <c r="E123" s="67">
        <v>39893.472000000002</v>
      </c>
      <c r="F123" s="18">
        <f t="shared" si="6"/>
        <v>1.0777399741624267</v>
      </c>
      <c r="G123" s="18">
        <f t="shared" si="7"/>
        <v>0.94736821407486072</v>
      </c>
      <c r="H123" s="40"/>
    </row>
    <row r="124" spans="1:8" ht="45.75" x14ac:dyDescent="0.25">
      <c r="A124" s="39" t="s">
        <v>205</v>
      </c>
      <c r="B124" s="6" t="s">
        <v>204</v>
      </c>
      <c r="C124" s="76">
        <f>C125</f>
        <v>79.575519999999997</v>
      </c>
      <c r="D124" s="64">
        <f>D125</f>
        <v>79.575519999999997</v>
      </c>
      <c r="E124" s="64">
        <f>E125</f>
        <v>77.510400000000004</v>
      </c>
      <c r="F124" s="18">
        <f t="shared" si="6"/>
        <v>0.97404830028129263</v>
      </c>
      <c r="G124" s="18">
        <f t="shared" si="7"/>
        <v>0.97404830028129263</v>
      </c>
      <c r="H124" s="40"/>
    </row>
    <row r="125" spans="1:8" ht="45.75" x14ac:dyDescent="0.25">
      <c r="A125" s="39" t="s">
        <v>207</v>
      </c>
      <c r="B125" s="6" t="s">
        <v>206</v>
      </c>
      <c r="C125" s="76">
        <v>79.575519999999997</v>
      </c>
      <c r="D125" s="64">
        <v>79.575519999999997</v>
      </c>
      <c r="E125" s="64">
        <v>77.510400000000004</v>
      </c>
      <c r="F125" s="18">
        <f t="shared" si="6"/>
        <v>0.97404830028129263</v>
      </c>
      <c r="G125" s="18">
        <f t="shared" si="7"/>
        <v>0.97404830028129263</v>
      </c>
      <c r="H125" s="40"/>
    </row>
    <row r="126" spans="1:8" ht="34.5" x14ac:dyDescent="0.25">
      <c r="A126" s="39" t="s">
        <v>238</v>
      </c>
      <c r="B126" s="6" t="s">
        <v>239</v>
      </c>
      <c r="C126" s="64">
        <f>C127</f>
        <v>1229.76548</v>
      </c>
      <c r="D126" s="64">
        <f>D127</f>
        <v>647.24798999999996</v>
      </c>
      <c r="E126" s="64">
        <f>E127</f>
        <v>565.53111000000001</v>
      </c>
      <c r="F126" s="18">
        <f t="shared" si="6"/>
        <v>0.45986907194695364</v>
      </c>
      <c r="G126" s="18">
        <f t="shared" si="7"/>
        <v>0.87374718614421665</v>
      </c>
      <c r="H126" s="40"/>
    </row>
    <row r="127" spans="1:8" ht="34.5" x14ac:dyDescent="0.25">
      <c r="A127" s="39" t="s">
        <v>240</v>
      </c>
      <c r="B127" s="6" t="s">
        <v>241</v>
      </c>
      <c r="C127" s="64">
        <v>1229.76548</v>
      </c>
      <c r="D127" s="64">
        <v>647.24798999999996</v>
      </c>
      <c r="E127" s="64">
        <v>565.53111000000001</v>
      </c>
      <c r="F127" s="18">
        <f t="shared" si="6"/>
        <v>0.45986907194695364</v>
      </c>
      <c r="G127" s="18">
        <f t="shared" si="7"/>
        <v>0.87374718614421665</v>
      </c>
      <c r="H127" s="40"/>
    </row>
    <row r="128" spans="1:8" ht="57" x14ac:dyDescent="0.25">
      <c r="A128" s="39" t="s">
        <v>250</v>
      </c>
      <c r="B128" s="6" t="s">
        <v>251</v>
      </c>
      <c r="C128" s="64">
        <f>C129</f>
        <v>31939.599999999999</v>
      </c>
      <c r="D128" s="64">
        <f>D129</f>
        <v>31939.599999999999</v>
      </c>
      <c r="E128" s="64">
        <f>E129</f>
        <v>31844.234100000001</v>
      </c>
      <c r="F128" s="18">
        <f t="shared" si="6"/>
        <v>0.99701417988954155</v>
      </c>
      <c r="G128" s="18">
        <f t="shared" si="7"/>
        <v>0.99701417988954155</v>
      </c>
      <c r="H128" s="40"/>
    </row>
    <row r="129" spans="1:8" ht="45.75" x14ac:dyDescent="0.25">
      <c r="A129" s="39" t="s">
        <v>250</v>
      </c>
      <c r="B129" s="6" t="s">
        <v>252</v>
      </c>
      <c r="C129" s="64">
        <v>31939.599999999999</v>
      </c>
      <c r="D129" s="64">
        <v>31939.599999999999</v>
      </c>
      <c r="E129" s="64">
        <v>31844.234100000001</v>
      </c>
      <c r="F129" s="18">
        <f t="shared" si="6"/>
        <v>0.99701417988954155</v>
      </c>
      <c r="G129" s="18">
        <f t="shared" si="7"/>
        <v>0.99701417988954155</v>
      </c>
      <c r="H129" s="40"/>
    </row>
    <row r="130" spans="1:8" ht="34.5" x14ac:dyDescent="0.25">
      <c r="A130" s="39" t="s">
        <v>268</v>
      </c>
      <c r="B130" s="6" t="s">
        <v>267</v>
      </c>
      <c r="C130" s="64">
        <f>C131</f>
        <v>819.072</v>
      </c>
      <c r="D130" s="64">
        <f>D131</f>
        <v>819.072</v>
      </c>
      <c r="E130" s="64">
        <f>E131</f>
        <v>505.6678</v>
      </c>
      <c r="F130" s="18">
        <f t="shared" si="6"/>
        <v>0.61736672722300356</v>
      </c>
      <c r="G130" s="18">
        <f t="shared" si="7"/>
        <v>0.61736672722300356</v>
      </c>
      <c r="H130" s="40"/>
    </row>
    <row r="131" spans="1:8" ht="34.5" x14ac:dyDescent="0.25">
      <c r="A131" s="39" t="s">
        <v>265</v>
      </c>
      <c r="B131" s="6" t="s">
        <v>266</v>
      </c>
      <c r="C131" s="64">
        <v>819.072</v>
      </c>
      <c r="D131" s="64">
        <v>819.072</v>
      </c>
      <c r="E131" s="64">
        <v>505.6678</v>
      </c>
      <c r="F131" s="18">
        <f t="shared" si="6"/>
        <v>0.61736672722300356</v>
      </c>
      <c r="G131" s="18">
        <f t="shared" si="7"/>
        <v>0.61736672722300356</v>
      </c>
      <c r="H131" s="40"/>
    </row>
    <row r="132" spans="1:8" ht="23.25" x14ac:dyDescent="0.25">
      <c r="A132" s="39" t="s">
        <v>209</v>
      </c>
      <c r="B132" s="6" t="s">
        <v>208</v>
      </c>
      <c r="C132" s="64">
        <f>C133</f>
        <v>2722.3249999999998</v>
      </c>
      <c r="D132" s="64">
        <f>D133</f>
        <v>2838.0239999999999</v>
      </c>
      <c r="E132" s="64">
        <f>E133</f>
        <v>2838.0239999999999</v>
      </c>
      <c r="F132" s="18">
        <f t="shared" si="6"/>
        <v>1.0425000688749506</v>
      </c>
      <c r="G132" s="18">
        <f t="shared" si="7"/>
        <v>1</v>
      </c>
      <c r="H132" s="40"/>
    </row>
    <row r="133" spans="1:8" ht="34.5" x14ac:dyDescent="0.25">
      <c r="A133" s="39" t="s">
        <v>211</v>
      </c>
      <c r="B133" s="6" t="s">
        <v>210</v>
      </c>
      <c r="C133" s="64">
        <v>2722.3249999999998</v>
      </c>
      <c r="D133" s="64">
        <v>2838.0239999999999</v>
      </c>
      <c r="E133" s="64">
        <v>2838.0239999999999</v>
      </c>
      <c r="F133" s="18">
        <f t="shared" si="6"/>
        <v>1.0425000688749506</v>
      </c>
      <c r="G133" s="18">
        <f t="shared" si="7"/>
        <v>1</v>
      </c>
      <c r="H133" s="40"/>
    </row>
    <row r="134" spans="1:8" ht="34.5" x14ac:dyDescent="0.25">
      <c r="A134" s="39" t="s">
        <v>271</v>
      </c>
      <c r="B134" s="6" t="s">
        <v>272</v>
      </c>
      <c r="C134" s="64">
        <f>C135</f>
        <v>2140.8670000000002</v>
      </c>
      <c r="D134" s="64">
        <f>D135</f>
        <v>2160.1570000000002</v>
      </c>
      <c r="E134" s="64">
        <f>E135</f>
        <v>2160.1570000000002</v>
      </c>
      <c r="F134" s="18">
        <f t="shared" si="6"/>
        <v>1.0090103682293201</v>
      </c>
      <c r="G134" s="18">
        <f t="shared" si="7"/>
        <v>1</v>
      </c>
      <c r="H134" s="40"/>
    </row>
    <row r="135" spans="1:8" ht="45.75" customHeight="1" x14ac:dyDescent="0.25">
      <c r="A135" s="39" t="s">
        <v>269</v>
      </c>
      <c r="B135" s="6" t="s">
        <v>270</v>
      </c>
      <c r="C135" s="64">
        <v>2140.8670000000002</v>
      </c>
      <c r="D135" s="64">
        <v>2160.1570000000002</v>
      </c>
      <c r="E135" s="64">
        <v>2160.1570000000002</v>
      </c>
      <c r="F135" s="18">
        <f t="shared" si="6"/>
        <v>1.0090103682293201</v>
      </c>
      <c r="G135" s="18">
        <f t="shared" si="7"/>
        <v>1</v>
      </c>
      <c r="H135" s="40"/>
    </row>
    <row r="136" spans="1:8" ht="45.75" customHeight="1" x14ac:dyDescent="0.25">
      <c r="A136" s="39" t="s">
        <v>282</v>
      </c>
      <c r="B136" s="6" t="s">
        <v>281</v>
      </c>
      <c r="C136" s="64">
        <v>0</v>
      </c>
      <c r="D136" s="64">
        <f>D137</f>
        <v>837.11500000000001</v>
      </c>
      <c r="E136" s="64">
        <f>E137</f>
        <v>837.11500000000001</v>
      </c>
      <c r="F136" s="18" t="e">
        <f t="shared" si="6"/>
        <v>#DIV/0!</v>
      </c>
      <c r="G136" s="18">
        <f t="shared" si="7"/>
        <v>1</v>
      </c>
      <c r="H136" s="40"/>
    </row>
    <row r="137" spans="1:8" ht="45.75" customHeight="1" thickBot="1" x14ac:dyDescent="0.3">
      <c r="A137" s="33" t="s">
        <v>280</v>
      </c>
      <c r="B137" s="34" t="s">
        <v>283</v>
      </c>
      <c r="C137" s="62">
        <v>0</v>
      </c>
      <c r="D137" s="62">
        <v>837.11500000000001</v>
      </c>
      <c r="E137" s="62">
        <v>837.11500000000001</v>
      </c>
      <c r="F137" s="35" t="e">
        <f t="shared" si="6"/>
        <v>#DIV/0!</v>
      </c>
      <c r="G137" s="35">
        <f t="shared" si="7"/>
        <v>1</v>
      </c>
      <c r="H137" s="47"/>
    </row>
    <row r="138" spans="1:8" ht="45.75" x14ac:dyDescent="0.25">
      <c r="A138" s="26" t="s">
        <v>253</v>
      </c>
      <c r="B138" s="27" t="s">
        <v>254</v>
      </c>
      <c r="C138" s="63">
        <f>C139</f>
        <v>28665</v>
      </c>
      <c r="D138" s="63">
        <f>D139</f>
        <v>28665</v>
      </c>
      <c r="E138" s="63">
        <f>E139</f>
        <v>25989.589629999999</v>
      </c>
      <c r="F138" s="28">
        <f t="shared" si="6"/>
        <v>0.90666630490144773</v>
      </c>
      <c r="G138" s="28">
        <f t="shared" si="7"/>
        <v>0.90666630490144773</v>
      </c>
      <c r="H138" s="29"/>
    </row>
    <row r="139" spans="1:8" ht="45.75" x14ac:dyDescent="0.25">
      <c r="A139" s="5" t="s">
        <v>255</v>
      </c>
      <c r="B139" s="6" t="s">
        <v>256</v>
      </c>
      <c r="C139" s="64">
        <v>28665</v>
      </c>
      <c r="D139" s="64">
        <v>28665</v>
      </c>
      <c r="E139" s="64">
        <v>25989.589629999999</v>
      </c>
      <c r="F139" s="18">
        <f t="shared" si="6"/>
        <v>0.90666630490144773</v>
      </c>
      <c r="G139" s="18">
        <f t="shared" si="7"/>
        <v>0.90666630490144773</v>
      </c>
      <c r="H139" s="15"/>
    </row>
    <row r="140" spans="1:8" ht="34.5" x14ac:dyDescent="0.25">
      <c r="A140" s="5" t="s">
        <v>274</v>
      </c>
      <c r="B140" s="6" t="s">
        <v>276</v>
      </c>
      <c r="C140" s="64">
        <f>C141</f>
        <v>5102.0408200000002</v>
      </c>
      <c r="D140" s="64">
        <f>D141</f>
        <v>5102.0408200000002</v>
      </c>
      <c r="E140" s="64">
        <f>E141</f>
        <v>5102.0408200000002</v>
      </c>
      <c r="F140" s="18">
        <f t="shared" si="6"/>
        <v>1</v>
      </c>
      <c r="G140" s="18">
        <f t="shared" si="7"/>
        <v>1</v>
      </c>
      <c r="H140" s="15"/>
    </row>
    <row r="141" spans="1:8" ht="46.5" thickBot="1" x14ac:dyDescent="0.3">
      <c r="A141" s="36" t="s">
        <v>273</v>
      </c>
      <c r="B141" s="37" t="s">
        <v>275</v>
      </c>
      <c r="C141" s="65">
        <v>5102.0408200000002</v>
      </c>
      <c r="D141" s="65">
        <v>5102.0408200000002</v>
      </c>
      <c r="E141" s="65">
        <v>5102.0408200000002</v>
      </c>
      <c r="F141" s="25">
        <f t="shared" si="6"/>
        <v>1</v>
      </c>
      <c r="G141" s="25">
        <f t="shared" si="7"/>
        <v>1</v>
      </c>
      <c r="H141" s="38"/>
    </row>
    <row r="142" spans="1:8" ht="34.5" x14ac:dyDescent="0.25">
      <c r="A142" s="30" t="s">
        <v>213</v>
      </c>
      <c r="B142" s="31" t="s">
        <v>212</v>
      </c>
      <c r="C142" s="69">
        <v>0</v>
      </c>
      <c r="D142" s="69">
        <v>0</v>
      </c>
      <c r="E142" s="69">
        <f>E143</f>
        <v>-567.44524000000001</v>
      </c>
      <c r="F142" s="54"/>
      <c r="G142" s="54"/>
      <c r="H142" s="45"/>
    </row>
    <row r="143" spans="1:8" ht="34.5" x14ac:dyDescent="0.25">
      <c r="A143" s="39" t="s">
        <v>215</v>
      </c>
      <c r="B143" s="6" t="s">
        <v>214</v>
      </c>
      <c r="C143" s="67">
        <v>0</v>
      </c>
      <c r="D143" s="67">
        <v>0</v>
      </c>
      <c r="E143" s="67">
        <f>E144</f>
        <v>-567.44524000000001</v>
      </c>
      <c r="F143" s="13"/>
      <c r="G143" s="13"/>
      <c r="H143" s="40"/>
    </row>
    <row r="144" spans="1:8" ht="35.25" thickBot="1" x14ac:dyDescent="0.3">
      <c r="A144" s="33" t="s">
        <v>217</v>
      </c>
      <c r="B144" s="34" t="s">
        <v>216</v>
      </c>
      <c r="C144" s="70">
        <v>0</v>
      </c>
      <c r="D144" s="70">
        <v>0</v>
      </c>
      <c r="E144" s="70">
        <v>-567.44524000000001</v>
      </c>
      <c r="F144" s="55"/>
      <c r="G144" s="55"/>
      <c r="H144" s="47"/>
    </row>
    <row r="145" spans="1:5" ht="15" customHeight="1" x14ac:dyDescent="0.25">
      <c r="A145" s="4"/>
      <c r="B145" s="4"/>
      <c r="C145" s="20"/>
      <c r="D145" s="22"/>
      <c r="E145" s="22"/>
    </row>
  </sheetData>
  <mergeCells count="1">
    <mergeCell ref="A2:H2"/>
  </mergeCells>
  <pageMargins left="0.39374999999999999" right="0.39374999999999999" top="0.39374999999999999" bottom="0.39374999999999999" header="0.51180550000000002" footer="0.51180550000000002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11B6E4-3864-4C98-83E1-687D14AB08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Irinabb</dc:creator>
  <cp:lastModifiedBy>Савощенко Валерия Владимировна</cp:lastModifiedBy>
  <cp:lastPrinted>2022-04-19T04:10:26Z</cp:lastPrinted>
  <dcterms:created xsi:type="dcterms:W3CDTF">2020-05-26T03:47:10Z</dcterms:created>
  <dcterms:modified xsi:type="dcterms:W3CDTF">2022-04-19T04:10:52Z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992_20001_0503117G_Y_12.2019...xlsx</vt:lpwstr>
  </property>
  <property fmtid="{D5CDD505-2E9C-101B-9397-08002B2CF9AE}" pid="3" name="Название отчета">
    <vt:lpwstr>992_20001_0503117G_Y_12.2019...xlsx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use_vl_2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