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235" yWindow="65371" windowWidth="15525" windowHeight="12855" firstSheet="1" activeTab="1"/>
  </bookViews>
  <sheets>
    <sheet name="Лист1" sheetId="1" state="hidden" r:id="rId1"/>
    <sheet name="01.04.2023" sheetId="2" r:id="rId2"/>
  </sheets>
  <definedNames/>
  <calcPr fullCalcOnLoad="1"/>
</workbook>
</file>

<file path=xl/sharedStrings.xml><?xml version="1.0" encoding="utf-8"?>
<sst xmlns="http://schemas.openxmlformats.org/spreadsheetml/2006/main" count="171" uniqueCount="170">
  <si>
    <t>N</t>
  </si>
  <si>
    <t>Код</t>
  </si>
  <si>
    <t>Наименование статей</t>
  </si>
  <si>
    <t>План</t>
  </si>
  <si>
    <t>п \ п</t>
  </si>
  <si>
    <t>раздела</t>
  </si>
  <si>
    <t>Всего</t>
  </si>
  <si>
    <t>% исп.</t>
  </si>
  <si>
    <t>Доходы</t>
  </si>
  <si>
    <t>Налог на доходы физических лиц</t>
  </si>
  <si>
    <t>Налог на имущество физических лиц</t>
  </si>
  <si>
    <t>Земельный налог</t>
  </si>
  <si>
    <t>Государственная пошлина</t>
  </si>
  <si>
    <t>Плата за негативное воздействие на окружающую среду</t>
  </si>
  <si>
    <t>Доходы от реализации имущества</t>
  </si>
  <si>
    <t>Субвенции из краевого бюджета на реализацию государственных и иных полномочий , всего :</t>
  </si>
  <si>
    <t>в том числе</t>
  </si>
  <si>
    <t>Всего доходов</t>
  </si>
  <si>
    <t>Расходы</t>
  </si>
  <si>
    <t>Правоохранительная деятельность и обеспечение безопасности государства</t>
  </si>
  <si>
    <t>Национальная экономика</t>
  </si>
  <si>
    <t>Жилищно-коммунальное хозяйство</t>
  </si>
  <si>
    <t>Образование</t>
  </si>
  <si>
    <t>Культура, искусство и кинематография</t>
  </si>
  <si>
    <t>Социальная политика</t>
  </si>
  <si>
    <t>Всего расходов</t>
  </si>
  <si>
    <t>0100</t>
  </si>
  <si>
    <t>0300</t>
  </si>
  <si>
    <t>0400</t>
  </si>
  <si>
    <t>0500</t>
  </si>
  <si>
    <t>0700</t>
  </si>
  <si>
    <t>0800</t>
  </si>
  <si>
    <t>1000</t>
  </si>
  <si>
    <t xml:space="preserve">           Исполнение</t>
  </si>
  <si>
    <t>Штрафы (денежные взыскания)</t>
  </si>
  <si>
    <t>Доходы от реализации земли</t>
  </si>
  <si>
    <t>1100</t>
  </si>
  <si>
    <t>1300</t>
  </si>
  <si>
    <t>Обслуживание государственного и муниципального долга</t>
  </si>
  <si>
    <t>Прочие неналоговые доходы</t>
  </si>
  <si>
    <t>Субсидии из краевого бюджета всего</t>
  </si>
  <si>
    <t>Акцизы</t>
  </si>
  <si>
    <t>Физическая культура и спорт</t>
  </si>
  <si>
    <t>1200</t>
  </si>
  <si>
    <t>Средства массовой информации</t>
  </si>
  <si>
    <t>Результат исполнения бюджета (дефицит/профицит)</t>
  </si>
  <si>
    <t>Прочие доходы от оказания платных услуг и компенсации затрат бюджетов городских округов</t>
  </si>
  <si>
    <t>Функционирование законодательных органов и органов местного самоуправляем.</t>
  </si>
  <si>
    <t>Итого налоговых и неналоговых доходов</t>
  </si>
  <si>
    <t xml:space="preserve"> </t>
  </si>
  <si>
    <t xml:space="preserve">Прочие субсидии на капитальный ремонт и ремонт автомобильных дорог общего пользования населенных пунктов за счет дорожного фонда Приморского края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</si>
  <si>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общобразовательных организациях Приморского края </t>
  </si>
  <si>
    <t xml:space="preserve">Субвенции бюджетам  муниципальных образований Приморского края на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</si>
  <si>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</si>
  <si>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Примоского края</t>
  </si>
  <si>
    <t xml:space="preserve">Субвенции бюджетам муниципальных образований Приморского края на организацию и по обеспечение оздоровления и отдыха детей (за исключением организации отдыха детей в каникулярное время) </t>
  </si>
  <si>
    <t>Единая субвенция местным бюджетам из краевого бюджета</t>
  </si>
  <si>
    <t>Субвенции бюджетам муниципальных образований Приморского края на осуществление государственных полномочий  по государственному управлению охраной труда</t>
  </si>
  <si>
    <t xml:space="preserve">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</si>
  <si>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</si>
  <si>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образований Приморского края на реализацию государственных полномочий по социальной поддержке детей, оставшихся без попечения родителей, и лиц, оставшихся без попечения родителей</t>
  </si>
  <si>
    <t>Субвенции бюджетам муниципальных образований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</si>
  <si>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t>
  </si>
  <si>
    <t>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 взимаемой с родителей (законных представителей) за  присмотр иуход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</si>
  <si>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t>
  </si>
  <si>
    <t>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 за счет средств краевого бюджета</t>
  </si>
  <si>
    <t>Субвенции бюджетам городских округов Приморского края на организацию бесплатного горячего питания обучающихся, получающих начальное общее образование в муниципальных образовательных организациях Приморского края, софинансируемых за счет средств федерального бюджета</t>
  </si>
  <si>
    <t>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t>
  </si>
  <si>
    <t xml:space="preserve">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t>
  </si>
  <si>
    <t>Возврат остатков субсидий,субвенций и иных межбюджетных трансфертов</t>
  </si>
  <si>
    <t>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</si>
  <si>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</si>
  <si>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</si>
  <si>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</si>
  <si>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</si>
  <si>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</si>
  <si>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</si>
  <si>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</si>
  <si>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</si>
  <si>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</si>
  <si>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</si>
  <si>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</si>
  <si>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</si>
  <si>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</si>
  <si>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</si>
  <si>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0310</t>
  </si>
  <si>
    <t>Защита населения и территории от чрезвычайных ситуаций природного и техногенного характера, пожарная безопасность</t>
  </si>
  <si>
    <t>0405</t>
  </si>
  <si>
    <t>Сельское хозяйство и рыболовство</t>
  </si>
  <si>
    <t>0408</t>
  </si>
  <si>
    <t>Транспорт</t>
  </si>
  <si>
    <t>0409</t>
  </si>
  <si>
    <t>Дорожное хозяйство (дорожные фонды)</t>
  </si>
  <si>
    <t>0412</t>
  </si>
  <si>
    <t>Другие вопросы в области национальной экономики</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</si>
  <si>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</si>
  <si>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</si>
  <si>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</si>
  <si>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</si>
  <si>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</si>
  <si>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</si>
  <si>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</si>
  <si>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</si>
  <si>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0701</t>
  </si>
  <si>
    <t>Дошкольное образование</t>
  </si>
  <si>
    <t>0702</t>
  </si>
  <si>
    <t>Общее образование</t>
  </si>
  <si>
    <t>0703</t>
  </si>
  <si>
    <t>Дополнительное образование детей</t>
  </si>
  <si>
    <t>0705</t>
  </si>
  <si>
    <t>Профессиональная подготовка, переподготовка и повышение квалификации</t>
  </si>
  <si>
    <t>0707</t>
  </si>
  <si>
    <t>Молодежная политика</t>
  </si>
  <si>
    <t>0709</t>
  </si>
  <si>
    <t>Другие вопросы в области образования</t>
  </si>
  <si>
    <t>0801</t>
  </si>
  <si>
    <t>Культура</t>
  </si>
  <si>
    <t>0804</t>
  </si>
  <si>
    <t>Другие вопросы в области культуры, кинематографии</t>
  </si>
  <si>
    <t>1001</t>
  </si>
  <si>
    <t>Пенсионное обеспечение</t>
  </si>
  <si>
    <t>1003</t>
  </si>
  <si>
    <t>Социальное обеспечение населения</t>
  </si>
  <si>
    <t>1004</t>
  </si>
  <si>
    <t>Охрана семьи и детства</t>
  </si>
  <si>
    <t>1006</t>
  </si>
  <si>
    <t>Другие вопросы в области социальной политики</t>
  </si>
  <si>
    <t>1102</t>
  </si>
  <si>
    <t>Массовый спорт</t>
  </si>
  <si>
    <t>1105</t>
  </si>
  <si>
    <t>Другие вопросы в области физической культуры и спорта</t>
  </si>
  <si>
    <t>1202</t>
  </si>
  <si>
    <t>Периодическая печать и издательства</t>
  </si>
  <si>
    <t>Обслуживание государственного внутреннего и муниципального долга</t>
  </si>
  <si>
    <t xml:space="preserve">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 </t>
  </si>
  <si>
    <t>Субсидии бюджетам городских округов Приморского края на реализацию мероприятий по обеспечению жильем молодых семей</t>
  </si>
  <si>
    <t>Субсидии бюджетам городских округов Приморского края на поддержку муниципальных программ формирования современной городской среды</t>
  </si>
  <si>
    <t xml:space="preserve">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 </t>
  </si>
  <si>
    <t>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t>
  </si>
  <si>
    <t>Прочие субсидии бюджетам  городских округов Приморского края на реализацию проектов  инициативного бюджетирования по направлению  "Твой проект"</t>
  </si>
  <si>
    <t>Прочие субсидии бюджетам городских округов Приморского края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</si>
  <si>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Прочие субсидии бюджетам городских округов Приморского края на приобретение и поставку спортивного инвентаря, спортивным оборудованием и иного имущества для развития массового спорта</t>
  </si>
  <si>
    <t>Прочие субсидии на организацию физкультурно-спортивной работы  по месту жительства</t>
  </si>
  <si>
    <t>Субсидии бюджетам на обеспечение граждан твердым топливом</t>
  </si>
  <si>
    <t>0406</t>
  </si>
  <si>
    <t>Водное хозяйство</t>
  </si>
  <si>
    <t>Проведение муниципальными образованиями комплексных кадастровых работ</t>
  </si>
  <si>
    <t>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</si>
  <si>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Фактическая численность работников муниципальных учреждений на 01.01.2023г.-  1598 ед., затраты на выплату им заработной платы и страховые взносы -  996 137,0 тыс.руб., численность муниципальных служащих -  121  ед., затраты на  выплату денежного содержания муниципальных служащих и страховые взносы  116 719,0 тыс.руб.</t>
  </si>
  <si>
    <t>1103</t>
  </si>
  <si>
    <t>Спорт высшихъ достижений</t>
  </si>
  <si>
    <t>0309</t>
  </si>
  <si>
    <t>Гражданская оборона</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</si>
  <si>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</si>
  <si>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на создание виртуальных концертных залов</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</si>
  <si>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</si>
  <si>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t>
  </si>
  <si>
    <t>Субсидии бюджетам городских округов на государственную поддержку организаций, входящих в систему спортивной подготовки</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</si>
  <si>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</si>
  <si>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Прочие субсидии бюджетам городских округов Приморского края на комплектование книжных фондов и обеспечение информационно-техническим оборудованием библиотек</t>
  </si>
  <si>
    <t>Прочие субсидии бюджетам городских округов Приморского края на обеспечение развития и укрепления материально-технической базы муниципальных домов культуры</t>
  </si>
  <si>
    <t>Субсидии бюджетам муниципальных образований Приморского края на софинансирование муниципальных программ по поддержке социально-ориентированных некоммерческих организаций по итогам конкурсного отбора</t>
  </si>
  <si>
    <t>Субвенции бюджетам городских округов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</si>
  <si>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Субвенции бюджетам городских округов Приморского края на осуществление полномочий по составлению (изменению) списков кандидатов в присяжные заседатели федеральных судов общей юрисдикции</t>
  </si>
  <si>
    <t>Субвенция бюджетам городских округов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страхованию на случай временной нетрудоспособности ив связи с материнством на день смерти и неявляющихся пенсионерами, а также в случае рождения мертвого ребенка по истечении 154 дней беремености,  предоставляемых согласно гарантированному перечню услуг по погребению</t>
  </si>
  <si>
    <t>Налоги на совокупный доход</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</si>
  <si>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</si>
  <si>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</si>
  <si>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t>
  </si>
  <si>
    <t>Сведения о ходе исполнении бюджета Арсеньевского городского округа 
на 01.04.2023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</si>
</sst>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yy"/>
    <numFmt numFmtId="181" formatCode="0.000"/>
    <numFmt numFmtId="182" formatCode="0.0"/>
    <numFmt numFmtId="183" formatCode="#,##0.0"/>
    <numFmt numFmtId="184" formatCode="#,##0.000"/>
    <numFmt numFmtId="185" formatCode="0.0000"/>
    <numFmt numFmtId="186" formatCode="0.00000"/>
    <numFmt numFmtId="187" formatCode="0.000000"/>
    <numFmt numFmtId="188" formatCode="#,##0.00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6">
    <font>
      <sz val="10"/>
      <name val="Arial Cyr"/>
      <family val="0"/>
    </font>
    <font>
      <sz val="9"/>
      <name val="Arial Cyr"/>
      <family val="0"/>
    </font>
    <font>
      <sz val="8"/>
      <name val="Arial Cyr"/>
      <family val="0"/>
    </font>
    <font>
      <sz val="10"/>
      <name val="Times New Roman"/>
      <family val="1"/>
    </font>
    <font>
      <sz val="12"/>
      <name val="Times New Roman"/>
      <family val="1"/>
    </font>
    <font>
      <b/>
      <sz val="12"/>
      <name val="Times New Roman"/>
      <family val="1"/>
    </font>
    <font>
      <b/>
      <i/>
      <u val="single"/>
      <sz val="12"/>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8"/>
      <color indexed="8"/>
      <name val="Arial Cyr"/>
      <family val="0"/>
    </font>
    <font>
      <sz val="8"/>
      <color indexed="8"/>
      <name val="Arial"/>
      <family val="2"/>
    </font>
    <font>
      <sz val="11"/>
      <color theme="1"/>
      <name val="Calibri"/>
      <family val="2"/>
    </font>
    <font>
      <sz val="11"/>
      <color theme="0"/>
      <name val="Calibri"/>
      <family val="2"/>
    </font>
    <font>
      <sz val="8"/>
      <color rgb="FF000000"/>
      <name val="Arial"/>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 fontId="34" fillId="0" borderId="1">
      <alignment horizontal="right"/>
      <protection/>
    </xf>
    <xf numFmtId="4" fontId="35" fillId="0" borderId="2">
      <alignment horizontal="right" shrinkToFi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26" borderId="3" applyNumberFormat="0" applyAlignment="0" applyProtection="0"/>
    <xf numFmtId="0" fontId="37" fillId="27" borderId="4" applyNumberFormat="0" applyAlignment="0" applyProtection="0"/>
    <xf numFmtId="0" fontId="38" fillId="27"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8" borderId="9"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14">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4" fontId="2" fillId="0" borderId="0" xfId="0" applyNumberFormat="1" applyFont="1" applyFill="1" applyAlignment="1">
      <alignment/>
    </xf>
    <xf numFmtId="49" fontId="3" fillId="0" borderId="0" xfId="0" applyNumberFormat="1" applyFont="1" applyBorder="1" applyAlignment="1">
      <alignment horizontal="center"/>
    </xf>
    <xf numFmtId="0" fontId="53" fillId="0" borderId="0" xfId="0" applyFont="1" applyBorder="1" applyAlignment="1">
      <alignment vertical="center" wrapText="1"/>
    </xf>
    <xf numFmtId="4" fontId="3" fillId="0" borderId="0" xfId="0" applyNumberFormat="1" applyFont="1" applyBorder="1" applyAlignment="1">
      <alignment/>
    </xf>
    <xf numFmtId="182" fontId="3" fillId="0" borderId="0" xfId="0" applyNumberFormat="1" applyFont="1" applyBorder="1" applyAlignment="1">
      <alignment/>
    </xf>
    <xf numFmtId="0" fontId="2" fillId="0" borderId="0" xfId="0" applyFont="1" applyFill="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xf>
    <xf numFmtId="0" fontId="4" fillId="0" borderId="29" xfId="0" applyFont="1" applyBorder="1" applyAlignment="1">
      <alignment horizontal="center"/>
    </xf>
    <xf numFmtId="0" fontId="5" fillId="0" borderId="29"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xf>
    <xf numFmtId="4" fontId="4" fillId="0" borderId="30" xfId="0" applyNumberFormat="1" applyFont="1" applyBorder="1" applyAlignment="1">
      <alignment/>
    </xf>
    <xf numFmtId="182" fontId="4" fillId="0" borderId="30" xfId="0" applyNumberFormat="1" applyFont="1" applyBorder="1" applyAlignment="1">
      <alignment/>
    </xf>
    <xf numFmtId="49" fontId="4" fillId="0" borderId="30" xfId="0" applyNumberFormat="1" applyFont="1" applyBorder="1" applyAlignment="1">
      <alignment wrapText="1"/>
    </xf>
    <xf numFmtId="0" fontId="4" fillId="33" borderId="30" xfId="0" applyFont="1" applyFill="1" applyBorder="1" applyAlignment="1">
      <alignment/>
    </xf>
    <xf numFmtId="0" fontId="4" fillId="33" borderId="30" xfId="0" applyFont="1" applyFill="1" applyBorder="1" applyAlignment="1">
      <alignment horizontal="center"/>
    </xf>
    <xf numFmtId="0" fontId="5" fillId="33" borderId="30" xfId="0" applyFont="1" applyFill="1" applyBorder="1" applyAlignment="1">
      <alignment horizontal="center"/>
    </xf>
    <xf numFmtId="4" fontId="5" fillId="33" borderId="30" xfId="0" applyNumberFormat="1" applyFont="1" applyFill="1" applyBorder="1" applyAlignment="1">
      <alignment/>
    </xf>
    <xf numFmtId="182" fontId="5" fillId="33" borderId="30" xfId="0" applyNumberFormat="1" applyFont="1" applyFill="1" applyBorder="1" applyAlignment="1">
      <alignment/>
    </xf>
    <xf numFmtId="0" fontId="4" fillId="0" borderId="31" xfId="0" applyFont="1" applyBorder="1" applyAlignment="1">
      <alignment horizontal="center"/>
    </xf>
    <xf numFmtId="0" fontId="5" fillId="0" borderId="30" xfId="0" applyFont="1" applyBorder="1" applyAlignment="1">
      <alignment wrapText="1"/>
    </xf>
    <xf numFmtId="0" fontId="5" fillId="0" borderId="30" xfId="0" applyFont="1" applyBorder="1" applyAlignment="1">
      <alignment/>
    </xf>
    <xf numFmtId="182" fontId="5" fillId="0" borderId="30" xfId="0" applyNumberFormat="1" applyFont="1" applyBorder="1" applyAlignment="1">
      <alignment/>
    </xf>
    <xf numFmtId="0" fontId="4" fillId="0" borderId="30" xfId="0" applyFont="1" applyBorder="1" applyAlignment="1">
      <alignment wrapText="1"/>
    </xf>
    <xf numFmtId="4" fontId="4" fillId="0" borderId="29" xfId="0" applyNumberFormat="1" applyFont="1" applyFill="1" applyBorder="1" applyAlignment="1">
      <alignment/>
    </xf>
    <xf numFmtId="0" fontId="4" fillId="0" borderId="31" xfId="0" applyFont="1" applyBorder="1" applyAlignment="1">
      <alignment wrapText="1"/>
    </xf>
    <xf numFmtId="0" fontId="4" fillId="0" borderId="31" xfId="0" applyFont="1" applyBorder="1" applyAlignment="1">
      <alignment vertical="top" wrapText="1"/>
    </xf>
    <xf numFmtId="0" fontId="5" fillId="0" borderId="31" xfId="0" applyFont="1" applyBorder="1" applyAlignment="1">
      <alignment horizontal="left" vertical="center" wrapText="1"/>
    </xf>
    <xf numFmtId="0" fontId="4" fillId="0" borderId="32" xfId="0" applyFont="1" applyBorder="1" applyAlignment="1">
      <alignment horizontal="center"/>
    </xf>
    <xf numFmtId="0" fontId="4" fillId="0" borderId="33" xfId="0" applyFont="1" applyBorder="1" applyAlignment="1">
      <alignment horizontal="center"/>
    </xf>
    <xf numFmtId="183" fontId="4" fillId="0" borderId="30" xfId="0" applyNumberFormat="1" applyFont="1" applyFill="1" applyBorder="1" applyAlignment="1">
      <alignment/>
    </xf>
    <xf numFmtId="2" fontId="4" fillId="0" borderId="30" xfId="0" applyNumberFormat="1" applyFont="1" applyBorder="1" applyAlignment="1">
      <alignment/>
    </xf>
    <xf numFmtId="0" fontId="4" fillId="0" borderId="34" xfId="0" applyFont="1" applyBorder="1" applyAlignment="1">
      <alignment horizontal="center"/>
    </xf>
    <xf numFmtId="0" fontId="4" fillId="0" borderId="29" xfId="0" applyFont="1" applyBorder="1" applyAlignment="1">
      <alignment wrapText="1"/>
    </xf>
    <xf numFmtId="4" fontId="4" fillId="0" borderId="30" xfId="0" applyNumberFormat="1" applyFont="1" applyFill="1" applyBorder="1" applyAlignment="1">
      <alignment/>
    </xf>
    <xf numFmtId="0" fontId="4" fillId="34" borderId="30" xfId="0" applyFont="1" applyFill="1" applyBorder="1" applyAlignment="1">
      <alignment/>
    </xf>
    <xf numFmtId="0" fontId="4" fillId="34" borderId="30" xfId="0" applyFont="1" applyFill="1" applyBorder="1" applyAlignment="1">
      <alignment horizontal="center"/>
    </xf>
    <xf numFmtId="0" fontId="5" fillId="34" borderId="30" xfId="0" applyFont="1" applyFill="1" applyBorder="1" applyAlignment="1">
      <alignment horizontal="center"/>
    </xf>
    <xf numFmtId="4" fontId="5" fillId="34" borderId="30" xfId="0" applyNumberFormat="1" applyFont="1" applyFill="1" applyBorder="1" applyAlignment="1">
      <alignment/>
    </xf>
    <xf numFmtId="182" fontId="5" fillId="34" borderId="30" xfId="0" applyNumberFormat="1" applyFont="1" applyFill="1" applyBorder="1" applyAlignment="1">
      <alignment/>
    </xf>
    <xf numFmtId="0" fontId="6" fillId="0" borderId="30" xfId="0" applyFont="1" applyBorder="1" applyAlignment="1">
      <alignment horizontal="center"/>
    </xf>
    <xf numFmtId="49" fontId="5" fillId="0" borderId="30" xfId="0" applyNumberFormat="1" applyFont="1" applyBorder="1" applyAlignment="1">
      <alignment horizontal="center"/>
    </xf>
    <xf numFmtId="49" fontId="5" fillId="0" borderId="30" xfId="0" applyNumberFormat="1" applyFont="1" applyBorder="1" applyAlignment="1">
      <alignment wrapText="1"/>
    </xf>
    <xf numFmtId="4" fontId="4" fillId="0" borderId="34" xfId="0" applyNumberFormat="1" applyFont="1" applyBorder="1" applyAlignment="1">
      <alignment horizontal="center"/>
    </xf>
    <xf numFmtId="4" fontId="54" fillId="0" borderId="30" xfId="0" applyNumberFormat="1" applyFont="1" applyBorder="1" applyAlignment="1">
      <alignment vertical="center" wrapText="1"/>
    </xf>
    <xf numFmtId="49" fontId="4" fillId="0" borderId="34" xfId="0" applyNumberFormat="1" applyFont="1" applyBorder="1" applyAlignment="1">
      <alignment horizontal="center"/>
    </xf>
    <xf numFmtId="0" fontId="54" fillId="0" borderId="30" xfId="0" applyFont="1" applyBorder="1" applyAlignment="1">
      <alignment vertical="center" wrapText="1"/>
    </xf>
    <xf numFmtId="0" fontId="4" fillId="0" borderId="0" xfId="0" applyFont="1" applyFill="1" applyAlignment="1">
      <alignment/>
    </xf>
    <xf numFmtId="0" fontId="54" fillId="0" borderId="30" xfId="0" applyFont="1" applyBorder="1" applyAlignment="1">
      <alignment/>
    </xf>
    <xf numFmtId="4" fontId="4" fillId="0" borderId="0" xfId="0" applyNumberFormat="1" applyFont="1" applyAlignment="1">
      <alignment/>
    </xf>
    <xf numFmtId="49" fontId="4" fillId="34" borderId="3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49" fontId="4" fillId="0" borderId="0" xfId="0" applyNumberFormat="1" applyFont="1" applyBorder="1" applyAlignment="1">
      <alignment wrapText="1"/>
    </xf>
    <xf numFmtId="183" fontId="4" fillId="0" borderId="0" xfId="0" applyNumberFormat="1" applyFont="1" applyBorder="1" applyAlignment="1">
      <alignment/>
    </xf>
    <xf numFmtId="0" fontId="54" fillId="0" borderId="30" xfId="0" applyFont="1" applyBorder="1" applyAlignment="1">
      <alignment wrapText="1"/>
    </xf>
    <xf numFmtId="4" fontId="5" fillId="0" borderId="30" xfId="0" applyNumberFormat="1" applyFont="1" applyFill="1" applyBorder="1" applyAlignment="1">
      <alignment/>
    </xf>
    <xf numFmtId="182" fontId="55" fillId="0" borderId="30" xfId="0" applyNumberFormat="1" applyFont="1" applyBorder="1" applyAlignment="1">
      <alignment/>
    </xf>
    <xf numFmtId="0" fontId="4" fillId="35" borderId="31" xfId="0" applyFont="1" applyFill="1" applyBorder="1" applyAlignment="1">
      <alignment vertical="top" wrapText="1"/>
    </xf>
    <xf numFmtId="182" fontId="4" fillId="35" borderId="30" xfId="0" applyNumberFormat="1" applyFont="1" applyFill="1" applyBorder="1" applyAlignment="1">
      <alignment/>
    </xf>
    <xf numFmtId="4" fontId="0" fillId="0" borderId="0" xfId="0" applyNumberFormat="1" applyFont="1" applyFill="1" applyAlignment="1">
      <alignment/>
    </xf>
    <xf numFmtId="0" fontId="4" fillId="0" borderId="31" xfId="0" applyFont="1" applyFill="1" applyBorder="1" applyAlignment="1">
      <alignment wrapText="1"/>
    </xf>
    <xf numFmtId="4" fontId="4" fillId="36" borderId="30" xfId="0" applyNumberFormat="1" applyFont="1" applyFill="1" applyBorder="1" applyAlignment="1">
      <alignment/>
    </xf>
    <xf numFmtId="183" fontId="4" fillId="36" borderId="30" xfId="0" applyNumberFormat="1" applyFont="1" applyFill="1" applyBorder="1" applyAlignment="1">
      <alignment/>
    </xf>
    <xf numFmtId="183" fontId="4" fillId="36" borderId="29" xfId="0" applyNumberFormat="1" applyFont="1" applyFill="1" applyBorder="1" applyAlignment="1">
      <alignment/>
    </xf>
    <xf numFmtId="4" fontId="4" fillId="36" borderId="29" xfId="0" applyNumberFormat="1" applyFont="1" applyFill="1" applyBorder="1" applyAlignment="1">
      <alignment/>
    </xf>
    <xf numFmtId="4" fontId="5" fillId="36" borderId="30" xfId="0" applyNumberFormat="1" applyFont="1" applyFill="1" applyBorder="1" applyAlignment="1">
      <alignment/>
    </xf>
    <xf numFmtId="4" fontId="4" fillId="0" borderId="0" xfId="0" applyNumberFormat="1" applyFont="1" applyFill="1" applyAlignment="1">
      <alignment/>
    </xf>
    <xf numFmtId="4" fontId="4" fillId="0" borderId="32" xfId="0" applyNumberFormat="1" applyFont="1" applyFill="1" applyBorder="1" applyAlignment="1">
      <alignment/>
    </xf>
    <xf numFmtId="4" fontId="55" fillId="0" borderId="30" xfId="0" applyNumberFormat="1" applyFont="1" applyFill="1" applyBorder="1" applyAlignment="1">
      <alignment/>
    </xf>
    <xf numFmtId="4" fontId="55" fillId="0" borderId="32" xfId="0" applyNumberFormat="1" applyFont="1" applyFill="1" applyBorder="1" applyAlignment="1">
      <alignment/>
    </xf>
    <xf numFmtId="4" fontId="54" fillId="0" borderId="30" xfId="0" applyNumberFormat="1" applyFont="1" applyFill="1" applyBorder="1" applyAlignment="1">
      <alignment horizontal="right" wrapText="1"/>
    </xf>
    <xf numFmtId="0" fontId="5" fillId="0" borderId="30" xfId="0" applyFont="1" applyFill="1" applyBorder="1" applyAlignment="1">
      <alignment wrapText="1"/>
    </xf>
    <xf numFmtId="4" fontId="55" fillId="0" borderId="29" xfId="0" applyNumberFormat="1" applyFont="1" applyFill="1" applyBorder="1" applyAlignment="1">
      <alignment/>
    </xf>
    <xf numFmtId="183" fontId="4" fillId="0" borderId="29" xfId="0" applyNumberFormat="1" applyFont="1" applyFill="1" applyBorder="1" applyAlignment="1">
      <alignment/>
    </xf>
    <xf numFmtId="182" fontId="4" fillId="0" borderId="30" xfId="0" applyNumberFormat="1" applyFont="1" applyFill="1" applyBorder="1" applyAlignment="1">
      <alignment/>
    </xf>
    <xf numFmtId="4" fontId="5" fillId="0" borderId="29" xfId="0" applyNumberFormat="1" applyFont="1" applyFill="1" applyBorder="1" applyAlignment="1">
      <alignment/>
    </xf>
    <xf numFmtId="4" fontId="4" fillId="0" borderId="30" xfId="0" applyNumberFormat="1" applyFont="1" applyFill="1" applyBorder="1" applyAlignment="1">
      <alignment horizontal="right"/>
    </xf>
    <xf numFmtId="49" fontId="5" fillId="0" borderId="30" xfId="0" applyNumberFormat="1" applyFont="1" applyBorder="1" applyAlignment="1">
      <alignment horizontal="center" wrapText="1"/>
    </xf>
    <xf numFmtId="0" fontId="4" fillId="0" borderId="30" xfId="0" applyFont="1" applyFill="1" applyBorder="1" applyAlignment="1">
      <alignment/>
    </xf>
    <xf numFmtId="0" fontId="4" fillId="0" borderId="30" xfId="0" applyFont="1" applyFill="1" applyBorder="1" applyAlignment="1">
      <alignment horizontal="center"/>
    </xf>
    <xf numFmtId="0" fontId="4" fillId="0" borderId="30" xfId="0" applyFont="1" applyFill="1" applyBorder="1" applyAlignment="1">
      <alignment wrapText="1"/>
    </xf>
    <xf numFmtId="2" fontId="7" fillId="0" borderId="35" xfId="0" applyNumberFormat="1" applyFont="1" applyBorder="1" applyAlignment="1">
      <alignment horizontal="left" wrapText="1"/>
    </xf>
    <xf numFmtId="0" fontId="7" fillId="0" borderId="35" xfId="0" applyFont="1" applyBorder="1" applyAlignment="1">
      <alignment wrapText="1"/>
    </xf>
    <xf numFmtId="0" fontId="4" fillId="0" borderId="0" xfId="0" applyFont="1" applyBorder="1" applyAlignment="1">
      <alignment/>
    </xf>
    <xf numFmtId="0" fontId="4" fillId="0" borderId="0" xfId="0" applyFont="1" applyAlignment="1">
      <alignment/>
    </xf>
    <xf numFmtId="0" fontId="8" fillId="0" borderId="0" xfId="0" applyFont="1" applyAlignment="1">
      <alignment horizontal="center" vertical="center" wrapText="1"/>
    </xf>
    <xf numFmtId="4" fontId="34" fillId="0" borderId="0" xfId="33" applyNumberFormat="1" applyBorder="1" applyProtection="1">
      <alignment horizontal="righ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6" xfId="33"/>
    <cellStyle name="xl5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2"/>
  <sheetViews>
    <sheetView tabSelected="1" zoomScalePageLayoutView="0" workbookViewId="0" topLeftCell="B1">
      <selection activeCell="F20" sqref="F20"/>
    </sheetView>
  </sheetViews>
  <sheetFormatPr defaultColWidth="8.875" defaultRowHeight="12.75"/>
  <cols>
    <col min="1" max="1" width="4.875" style="0" customWidth="1"/>
    <col min="2" max="2" width="8.00390625" style="1" customWidth="1"/>
    <col min="3" max="3" width="60.125" style="0" customWidth="1"/>
    <col min="4" max="4" width="20.375" style="0" customWidth="1"/>
    <col min="5" max="5" width="21.00390625" style="0" customWidth="1"/>
    <col min="6" max="6" width="10.625" style="0" customWidth="1"/>
    <col min="7" max="7" width="20.00390625" style="2" customWidth="1"/>
    <col min="8" max="8" width="14.875" style="2" customWidth="1"/>
    <col min="9" max="16384" width="8.875" style="2" customWidth="1"/>
  </cols>
  <sheetData>
    <row r="1" spans="1:6" s="4" customFormat="1" ht="39.75" customHeight="1">
      <c r="A1" s="12"/>
      <c r="B1" s="13"/>
      <c r="C1" s="112" t="s">
        <v>169</v>
      </c>
      <c r="D1" s="112"/>
      <c r="E1" s="112"/>
      <c r="F1" s="112"/>
    </row>
    <row r="2" spans="1:6" s="4" customFormat="1" ht="1.5" customHeight="1" thickBot="1">
      <c r="A2" s="12"/>
      <c r="B2" s="13"/>
      <c r="C2" s="14"/>
      <c r="D2" s="14"/>
      <c r="E2" s="14"/>
      <c r="F2" s="14"/>
    </row>
    <row r="3" spans="1:6" s="5" customFormat="1" ht="12.75" customHeight="1">
      <c r="A3" s="15" t="s">
        <v>0</v>
      </c>
      <c r="B3" s="16" t="s">
        <v>1</v>
      </c>
      <c r="C3" s="16" t="s">
        <v>2</v>
      </c>
      <c r="D3" s="16" t="s">
        <v>3</v>
      </c>
      <c r="E3" s="17" t="s">
        <v>33</v>
      </c>
      <c r="F3" s="18"/>
    </row>
    <row r="4" spans="1:6" s="5" customFormat="1" ht="15" customHeight="1">
      <c r="A4" s="19" t="s">
        <v>4</v>
      </c>
      <c r="B4" s="20" t="s">
        <v>5</v>
      </c>
      <c r="C4" s="20"/>
      <c r="D4" s="20"/>
      <c r="E4" s="21" t="s">
        <v>6</v>
      </c>
      <c r="F4" s="22" t="s">
        <v>7</v>
      </c>
    </row>
    <row r="5" spans="1:6" s="5" customFormat="1" ht="16.5" thickBot="1">
      <c r="A5" s="23"/>
      <c r="B5" s="24"/>
      <c r="C5" s="24"/>
      <c r="D5" s="25"/>
      <c r="E5" s="25"/>
      <c r="F5" s="26"/>
    </row>
    <row r="6" spans="1:6" s="5" customFormat="1" ht="12" customHeight="1" thickBot="1">
      <c r="A6" s="27">
        <v>1</v>
      </c>
      <c r="B6" s="28">
        <v>2</v>
      </c>
      <c r="C6" s="29">
        <v>3</v>
      </c>
      <c r="D6" s="27">
        <v>4</v>
      </c>
      <c r="E6" s="30">
        <v>5</v>
      </c>
      <c r="F6" s="31">
        <v>6</v>
      </c>
    </row>
    <row r="7" spans="1:6" s="3" customFormat="1" ht="13.5" customHeight="1">
      <c r="A7" s="32"/>
      <c r="B7" s="33"/>
      <c r="C7" s="34" t="s">
        <v>8</v>
      </c>
      <c r="D7" s="32"/>
      <c r="E7" s="32"/>
      <c r="F7" s="32"/>
    </row>
    <row r="8" spans="1:6" s="5" customFormat="1" ht="24" customHeight="1">
      <c r="A8" s="35">
        <v>1</v>
      </c>
      <c r="B8" s="35"/>
      <c r="C8" s="36" t="s">
        <v>9</v>
      </c>
      <c r="D8" s="60">
        <v>691390000</v>
      </c>
      <c r="E8" s="103">
        <v>101060228.54</v>
      </c>
      <c r="F8" s="38">
        <f>E8/D8*100</f>
        <v>14.616964164943086</v>
      </c>
    </row>
    <row r="9" spans="1:6" s="5" customFormat="1" ht="26.25" customHeight="1">
      <c r="A9" s="35">
        <v>2</v>
      </c>
      <c r="B9" s="35"/>
      <c r="C9" s="36" t="s">
        <v>41</v>
      </c>
      <c r="D9" s="60">
        <v>17500000</v>
      </c>
      <c r="E9" s="60">
        <v>4830042.97</v>
      </c>
      <c r="F9" s="38">
        <f aca="true" t="shared" si="0" ref="F9:F20">E9/D9*100</f>
        <v>27.600245542857145</v>
      </c>
    </row>
    <row r="10" spans="1:6" s="5" customFormat="1" ht="26.25" customHeight="1">
      <c r="A10" s="35">
        <v>3</v>
      </c>
      <c r="B10" s="35"/>
      <c r="C10" s="36" t="s">
        <v>165</v>
      </c>
      <c r="D10" s="60">
        <v>17020000</v>
      </c>
      <c r="E10" s="60">
        <v>-53724.32</v>
      </c>
      <c r="F10" s="38">
        <f t="shared" si="0"/>
        <v>-0.31565405405405406</v>
      </c>
    </row>
    <row r="11" spans="1:6" s="5" customFormat="1" ht="26.25" customHeight="1">
      <c r="A11" s="35">
        <v>4</v>
      </c>
      <c r="B11" s="35"/>
      <c r="C11" s="36" t="s">
        <v>10</v>
      </c>
      <c r="D11" s="60">
        <v>35000000</v>
      </c>
      <c r="E11" s="60">
        <v>-10795.97</v>
      </c>
      <c r="F11" s="38">
        <f t="shared" si="0"/>
        <v>-0.03084562857142857</v>
      </c>
    </row>
    <row r="12" spans="1:6" s="5" customFormat="1" ht="25.5" customHeight="1">
      <c r="A12" s="35">
        <v>5</v>
      </c>
      <c r="B12" s="35"/>
      <c r="C12" s="36" t="s">
        <v>11</v>
      </c>
      <c r="D12" s="60">
        <v>22000000</v>
      </c>
      <c r="E12" s="60">
        <v>3619270.86</v>
      </c>
      <c r="F12" s="38">
        <f t="shared" si="0"/>
        <v>16.451231181818184</v>
      </c>
    </row>
    <row r="13" spans="1:6" s="5" customFormat="1" ht="27.75" customHeight="1">
      <c r="A13" s="35">
        <v>6</v>
      </c>
      <c r="B13" s="35"/>
      <c r="C13" s="36" t="s">
        <v>12</v>
      </c>
      <c r="D13" s="60">
        <v>7000000</v>
      </c>
      <c r="E13" s="60">
        <v>1778149.73</v>
      </c>
      <c r="F13" s="38">
        <f t="shared" si="0"/>
        <v>25.402139000000002</v>
      </c>
    </row>
    <row r="14" spans="1:6" s="5" customFormat="1" ht="37.5" customHeight="1">
      <c r="A14" s="35">
        <v>7</v>
      </c>
      <c r="B14" s="35"/>
      <c r="C14" s="49" t="s">
        <v>166</v>
      </c>
      <c r="D14" s="60">
        <v>36500000</v>
      </c>
      <c r="E14" s="60">
        <v>10175742.52</v>
      </c>
      <c r="F14" s="38">
        <f t="shared" si="0"/>
        <v>27.878746630136988</v>
      </c>
    </row>
    <row r="15" spans="1:6" s="5" customFormat="1" ht="25.5" customHeight="1">
      <c r="A15" s="35">
        <v>9</v>
      </c>
      <c r="B15" s="35"/>
      <c r="C15" s="36" t="s">
        <v>13</v>
      </c>
      <c r="D15" s="60">
        <v>1020000</v>
      </c>
      <c r="E15" s="60">
        <v>253404.74</v>
      </c>
      <c r="F15" s="38">
        <f t="shared" si="0"/>
        <v>24.843601960784312</v>
      </c>
    </row>
    <row r="16" spans="1:6" s="5" customFormat="1" ht="13.5" customHeight="1" hidden="1">
      <c r="A16" s="35">
        <v>10</v>
      </c>
      <c r="B16" s="35"/>
      <c r="C16" s="39" t="s">
        <v>46</v>
      </c>
      <c r="D16" s="89"/>
      <c r="E16" s="88"/>
      <c r="F16" s="38" t="e">
        <f t="shared" si="0"/>
        <v>#DIV/0!</v>
      </c>
    </row>
    <row r="17" spans="1:6" s="5" customFormat="1" ht="30.75" customHeight="1">
      <c r="A17" s="35"/>
      <c r="B17" s="35"/>
      <c r="C17" s="39" t="s">
        <v>167</v>
      </c>
      <c r="D17" s="56">
        <v>110000</v>
      </c>
      <c r="E17" s="60">
        <v>999368.13</v>
      </c>
      <c r="F17" s="38">
        <f t="shared" si="0"/>
        <v>908.5164818181818</v>
      </c>
    </row>
    <row r="18" spans="1:6" s="5" customFormat="1" ht="24.75" customHeight="1">
      <c r="A18" s="35">
        <v>11</v>
      </c>
      <c r="B18" s="35"/>
      <c r="C18" s="36" t="s">
        <v>14</v>
      </c>
      <c r="D18" s="60">
        <v>14000000</v>
      </c>
      <c r="E18" s="60">
        <v>156883.61</v>
      </c>
      <c r="F18" s="38">
        <f t="shared" si="0"/>
        <v>1.1205972142857143</v>
      </c>
    </row>
    <row r="19" spans="1:6" s="5" customFormat="1" ht="27" customHeight="1">
      <c r="A19" s="35">
        <v>12</v>
      </c>
      <c r="B19" s="35"/>
      <c r="C19" s="36" t="s">
        <v>35</v>
      </c>
      <c r="D19" s="60">
        <v>13500000</v>
      </c>
      <c r="E19" s="60">
        <v>578702.71</v>
      </c>
      <c r="F19" s="38">
        <f t="shared" si="0"/>
        <v>4.28668674074074</v>
      </c>
    </row>
    <row r="20" spans="1:6" s="5" customFormat="1" ht="49.5" customHeight="1">
      <c r="A20" s="35"/>
      <c r="B20" s="35"/>
      <c r="C20" s="49" t="s">
        <v>168</v>
      </c>
      <c r="D20" s="60"/>
      <c r="E20" s="60">
        <v>253756.31</v>
      </c>
      <c r="F20" s="38"/>
    </row>
    <row r="21" spans="1:6" s="5" customFormat="1" ht="27" customHeight="1">
      <c r="A21" s="35">
        <v>14</v>
      </c>
      <c r="B21" s="35"/>
      <c r="C21" s="36" t="s">
        <v>34</v>
      </c>
      <c r="D21" s="60">
        <v>2000000</v>
      </c>
      <c r="E21" s="60">
        <v>176001.79</v>
      </c>
      <c r="F21" s="38">
        <f>E21/D21*100</f>
        <v>8.8000895</v>
      </c>
    </row>
    <row r="22" spans="1:6" s="5" customFormat="1" ht="24.75" customHeight="1">
      <c r="A22" s="35"/>
      <c r="B22" s="35"/>
      <c r="C22" s="36" t="s">
        <v>39</v>
      </c>
      <c r="D22" s="60">
        <v>1000000</v>
      </c>
      <c r="E22" s="60">
        <v>-55090.13</v>
      </c>
      <c r="F22" s="38">
        <f>E22/D22*100</f>
        <v>-5.5090129999999995</v>
      </c>
    </row>
    <row r="23" spans="1:8" s="4" customFormat="1" ht="28.5" customHeight="1">
      <c r="A23" s="40"/>
      <c r="B23" s="41"/>
      <c r="C23" s="42" t="s">
        <v>48</v>
      </c>
      <c r="D23" s="43">
        <f>SUM(D8:D22)</f>
        <v>858040000</v>
      </c>
      <c r="E23" s="43">
        <f>SUM(E8:E22)</f>
        <v>123761941.49000001</v>
      </c>
      <c r="F23" s="44">
        <f>E23/D23*100</f>
        <v>14.423796267073797</v>
      </c>
      <c r="G23" s="113"/>
      <c r="H23" s="113"/>
    </row>
    <row r="24" spans="1:6" s="5" customFormat="1" ht="21" customHeight="1">
      <c r="A24" s="32">
        <v>19</v>
      </c>
      <c r="B24" s="45"/>
      <c r="C24" s="47" t="s">
        <v>40</v>
      </c>
      <c r="D24" s="102">
        <f>SUM(D26:D50)</f>
        <v>250468260.67</v>
      </c>
      <c r="E24" s="102">
        <f>SUM(E26:E50)</f>
        <v>3179456.85</v>
      </c>
      <c r="F24" s="48">
        <f>E24/D24*100</f>
        <v>1.269405090088056</v>
      </c>
    </row>
    <row r="25" spans="1:6" s="5" customFormat="1" ht="18" customHeight="1">
      <c r="A25" s="32"/>
      <c r="B25" s="45"/>
      <c r="C25" s="36" t="s">
        <v>16</v>
      </c>
      <c r="D25" s="100"/>
      <c r="E25" s="100"/>
      <c r="F25" s="38"/>
    </row>
    <row r="26" spans="1:6" s="4" customFormat="1" ht="54" customHeight="1">
      <c r="A26" s="32"/>
      <c r="B26" s="45"/>
      <c r="C26" s="51" t="s">
        <v>157</v>
      </c>
      <c r="D26" s="50">
        <v>841725.14</v>
      </c>
      <c r="E26" s="50">
        <v>0</v>
      </c>
      <c r="F26" s="38">
        <f aca="true" t="shared" si="1" ref="F26:F34">E26/D26*100</f>
        <v>0</v>
      </c>
    </row>
    <row r="27" spans="1:6" s="4" customFormat="1" ht="52.5" customHeight="1">
      <c r="A27" s="32"/>
      <c r="B27" s="45"/>
      <c r="C27" s="51" t="s">
        <v>135</v>
      </c>
      <c r="D27" s="50">
        <v>2011750</v>
      </c>
      <c r="E27" s="50">
        <v>1005875</v>
      </c>
      <c r="F27" s="38">
        <f t="shared" si="1"/>
        <v>50</v>
      </c>
    </row>
    <row r="28" spans="1:6" s="5" customFormat="1" ht="51" customHeight="1">
      <c r="A28" s="32"/>
      <c r="B28" s="45"/>
      <c r="C28" s="51" t="s">
        <v>136</v>
      </c>
      <c r="D28" s="50">
        <v>32580093.83</v>
      </c>
      <c r="E28" s="50">
        <v>0</v>
      </c>
      <c r="F28" s="38">
        <f t="shared" si="1"/>
        <v>0</v>
      </c>
    </row>
    <row r="29" spans="1:6" s="5" customFormat="1" ht="67.5" customHeight="1">
      <c r="A29" s="32"/>
      <c r="B29" s="45"/>
      <c r="C29" s="51" t="s">
        <v>156</v>
      </c>
      <c r="D29" s="50">
        <v>54066157.79</v>
      </c>
      <c r="E29" s="50">
        <v>0</v>
      </c>
      <c r="F29" s="38">
        <f>E29/D29*100</f>
        <v>0</v>
      </c>
    </row>
    <row r="30" spans="1:6" s="5" customFormat="1" ht="79.5" customHeight="1">
      <c r="A30" s="32"/>
      <c r="B30" s="45"/>
      <c r="C30" s="51" t="s">
        <v>161</v>
      </c>
      <c r="D30" s="50">
        <v>509752.37</v>
      </c>
      <c r="E30" s="50">
        <v>23401.85</v>
      </c>
      <c r="F30" s="38">
        <f>E30/D30*100</f>
        <v>4.590827110818533</v>
      </c>
    </row>
    <row r="31" spans="1:6" s="4" customFormat="1" ht="59.25" customHeight="1">
      <c r="A31" s="32"/>
      <c r="B31" s="45"/>
      <c r="C31" s="87" t="s">
        <v>158</v>
      </c>
      <c r="D31" s="50">
        <v>96213365.76</v>
      </c>
      <c r="E31" s="50">
        <v>0</v>
      </c>
      <c r="F31" s="38">
        <f>E31/D31*100</f>
        <v>0</v>
      </c>
    </row>
    <row r="32" spans="1:6" s="5" customFormat="1" ht="63.75" customHeight="1">
      <c r="A32" s="32"/>
      <c r="B32" s="45"/>
      <c r="C32" s="49" t="s">
        <v>138</v>
      </c>
      <c r="D32" s="50">
        <v>5626000.01</v>
      </c>
      <c r="E32" s="50">
        <v>0</v>
      </c>
      <c r="F32" s="38">
        <f>E32/D32*100</f>
        <v>0</v>
      </c>
    </row>
    <row r="33" spans="1:6" s="5" customFormat="1" ht="71.25" customHeight="1">
      <c r="A33" s="32"/>
      <c r="B33" s="45"/>
      <c r="C33" s="51" t="s">
        <v>137</v>
      </c>
      <c r="D33" s="50">
        <v>14437806.24</v>
      </c>
      <c r="E33" s="50">
        <v>0</v>
      </c>
      <c r="F33" s="38">
        <f t="shared" si="1"/>
        <v>0</v>
      </c>
    </row>
    <row r="34" spans="1:6" s="5" customFormat="1" ht="56.25" customHeight="1">
      <c r="A34" s="32"/>
      <c r="B34" s="45"/>
      <c r="C34" s="51" t="s">
        <v>139</v>
      </c>
      <c r="D34" s="50">
        <v>9000000</v>
      </c>
      <c r="E34" s="50">
        <v>0</v>
      </c>
      <c r="F34" s="38">
        <f t="shared" si="1"/>
        <v>0</v>
      </c>
    </row>
    <row r="35" spans="1:6" s="5" customFormat="1" ht="84" customHeight="1">
      <c r="A35" s="32"/>
      <c r="B35" s="45"/>
      <c r="C35" s="51" t="s">
        <v>140</v>
      </c>
      <c r="D35" s="50">
        <v>2514945.22</v>
      </c>
      <c r="E35" s="50">
        <v>0</v>
      </c>
      <c r="F35" s="38">
        <f>E35/D35*100</f>
        <v>0</v>
      </c>
    </row>
    <row r="36" spans="1:6" s="5" customFormat="1" ht="71.25" customHeight="1">
      <c r="A36" s="32"/>
      <c r="B36" s="45"/>
      <c r="C36" s="51" t="s">
        <v>141</v>
      </c>
      <c r="D36" s="50">
        <v>2967230</v>
      </c>
      <c r="E36" s="50">
        <v>576180</v>
      </c>
      <c r="F36" s="38">
        <f>E36/D36*100</f>
        <v>19.418110493625367</v>
      </c>
    </row>
    <row r="37" spans="1:6" s="5" customFormat="1" ht="57" customHeight="1">
      <c r="A37" s="32"/>
      <c r="B37" s="45"/>
      <c r="C37" s="51" t="s">
        <v>50</v>
      </c>
      <c r="D37" s="50">
        <v>23511214.05</v>
      </c>
      <c r="E37" s="50">
        <v>0</v>
      </c>
      <c r="F37" s="38">
        <f>E37/D37*100</f>
        <v>0</v>
      </c>
    </row>
    <row r="38" spans="1:6" s="5" customFormat="1" ht="38.25" customHeight="1">
      <c r="A38" s="32"/>
      <c r="B38" s="45"/>
      <c r="C38" s="51" t="s">
        <v>142</v>
      </c>
      <c r="D38" s="50">
        <v>450357.89</v>
      </c>
      <c r="E38" s="50">
        <v>119000</v>
      </c>
      <c r="F38" s="38">
        <f>E38/D38*100</f>
        <v>26.423429597292053</v>
      </c>
    </row>
    <row r="39" spans="1:6" s="5" customFormat="1" ht="36" customHeight="1" hidden="1">
      <c r="A39" s="32"/>
      <c r="B39" s="45"/>
      <c r="C39" s="51" t="s">
        <v>143</v>
      </c>
      <c r="D39" s="91"/>
      <c r="E39" s="91"/>
      <c r="F39" s="38" t="e">
        <f aca="true" t="shared" si="2" ref="F39:F49">E39/D39*100</f>
        <v>#DIV/0!</v>
      </c>
    </row>
    <row r="40" spans="1:6" s="5" customFormat="1" ht="22.5" customHeight="1" hidden="1">
      <c r="A40" s="32"/>
      <c r="B40" s="45"/>
      <c r="C40" s="51"/>
      <c r="D40" s="91"/>
      <c r="E40" s="91"/>
      <c r="F40" s="38" t="e">
        <f t="shared" si="2"/>
        <v>#DIV/0!</v>
      </c>
    </row>
    <row r="41" spans="1:6" s="5" customFormat="1" ht="26.25" customHeight="1" hidden="1">
      <c r="A41" s="32"/>
      <c r="B41" s="45"/>
      <c r="C41" s="51"/>
      <c r="D41" s="91"/>
      <c r="E41" s="91"/>
      <c r="F41" s="38" t="e">
        <f t="shared" si="2"/>
        <v>#DIV/0!</v>
      </c>
    </row>
    <row r="42" spans="1:6" s="5" customFormat="1" ht="25.5" customHeight="1" hidden="1">
      <c r="A42" s="32"/>
      <c r="B42" s="45"/>
      <c r="C42" s="51"/>
      <c r="D42" s="91"/>
      <c r="E42" s="91"/>
      <c r="F42" s="38" t="e">
        <f t="shared" si="2"/>
        <v>#DIV/0!</v>
      </c>
    </row>
    <row r="43" spans="1:6" s="5" customFormat="1" ht="25.5" customHeight="1" hidden="1">
      <c r="A43" s="32"/>
      <c r="B43" s="45"/>
      <c r="C43" s="51"/>
      <c r="D43" s="91"/>
      <c r="E43" s="91"/>
      <c r="F43" s="38" t="e">
        <f t="shared" si="2"/>
        <v>#DIV/0!</v>
      </c>
    </row>
    <row r="44" spans="1:6" s="5" customFormat="1" ht="34.5" customHeight="1" hidden="1">
      <c r="A44" s="32"/>
      <c r="B44" s="45"/>
      <c r="C44" s="51"/>
      <c r="D44" s="91"/>
      <c r="E44" s="91"/>
      <c r="F44" s="38" t="e">
        <f t="shared" si="2"/>
        <v>#DIV/0!</v>
      </c>
    </row>
    <row r="45" spans="1:6" s="5" customFormat="1" ht="26.25" customHeight="1" hidden="1">
      <c r="A45" s="32"/>
      <c r="B45" s="45"/>
      <c r="C45" s="51"/>
      <c r="D45" s="91"/>
      <c r="E45" s="91"/>
      <c r="F45" s="38" t="e">
        <f t="shared" si="2"/>
        <v>#DIV/0!</v>
      </c>
    </row>
    <row r="46" spans="1:6" s="5" customFormat="1" ht="29.25" customHeight="1" hidden="1">
      <c r="A46" s="32"/>
      <c r="B46" s="45"/>
      <c r="C46" s="52"/>
      <c r="D46" s="91"/>
      <c r="E46" s="91"/>
      <c r="F46" s="38" t="e">
        <f t="shared" si="2"/>
        <v>#DIV/0!</v>
      </c>
    </row>
    <row r="47" spans="1:6" s="5" customFormat="1" ht="27" customHeight="1" hidden="1">
      <c r="A47" s="32"/>
      <c r="B47" s="45"/>
      <c r="C47" s="52"/>
      <c r="D47" s="91"/>
      <c r="E47" s="90"/>
      <c r="F47" s="38" t="e">
        <f t="shared" si="2"/>
        <v>#DIV/0!</v>
      </c>
    </row>
    <row r="48" spans="1:6" s="5" customFormat="1" ht="34.5" customHeight="1">
      <c r="A48" s="32"/>
      <c r="B48" s="45"/>
      <c r="C48" s="52" t="s">
        <v>146</v>
      </c>
      <c r="D48" s="99">
        <v>719857.37</v>
      </c>
      <c r="E48" s="100">
        <v>0</v>
      </c>
      <c r="F48" s="38"/>
    </row>
    <row r="49" spans="1:6" s="5" customFormat="1" ht="70.5" customHeight="1">
      <c r="A49" s="32"/>
      <c r="B49" s="45"/>
      <c r="C49" s="52" t="s">
        <v>159</v>
      </c>
      <c r="D49" s="50">
        <v>168005</v>
      </c>
      <c r="E49" s="50">
        <v>0</v>
      </c>
      <c r="F49" s="38">
        <f t="shared" si="2"/>
        <v>0</v>
      </c>
    </row>
    <row r="50" spans="1:6" s="5" customFormat="1" ht="63.75" customHeight="1">
      <c r="A50" s="32"/>
      <c r="B50" s="45"/>
      <c r="C50" s="84" t="s">
        <v>160</v>
      </c>
      <c r="D50" s="50">
        <v>4850000</v>
      </c>
      <c r="E50" s="50">
        <v>1455000</v>
      </c>
      <c r="F50" s="85"/>
    </row>
    <row r="51" spans="1:8" s="5" customFormat="1" ht="43.5" customHeight="1">
      <c r="A51" s="32">
        <v>20</v>
      </c>
      <c r="B51" s="45"/>
      <c r="C51" s="53" t="s">
        <v>15</v>
      </c>
      <c r="D51" s="102">
        <f>SUM(D53:D87)</f>
        <v>692315254.59</v>
      </c>
      <c r="E51" s="102">
        <f>SUM(E53:E87)</f>
        <v>214097050.38000003</v>
      </c>
      <c r="F51" s="48">
        <f>E51/D51*100</f>
        <v>30.924791698659256</v>
      </c>
      <c r="G51" s="6"/>
      <c r="H51" s="6"/>
    </row>
    <row r="52" spans="1:6" s="3" customFormat="1" ht="20.25" customHeight="1">
      <c r="A52" s="36"/>
      <c r="B52" s="54"/>
      <c r="C52" s="55" t="s">
        <v>16</v>
      </c>
      <c r="D52" s="56"/>
      <c r="E52" s="56"/>
      <c r="F52" s="57"/>
    </row>
    <row r="53" spans="1:6" s="5" customFormat="1" ht="93" customHeight="1">
      <c r="A53" s="36"/>
      <c r="B53" s="58"/>
      <c r="C53" s="59" t="s">
        <v>51</v>
      </c>
      <c r="D53" s="50">
        <v>308263708</v>
      </c>
      <c r="E53" s="50">
        <v>84426927.93</v>
      </c>
      <c r="F53" s="38">
        <f aca="true" t="shared" si="3" ref="F53:F82">E53/D53*100</f>
        <v>27.38789086712731</v>
      </c>
    </row>
    <row r="54" spans="1:6" s="5" customFormat="1" ht="83.25" customHeight="1">
      <c r="A54" s="36"/>
      <c r="B54" s="35"/>
      <c r="C54" s="59" t="s">
        <v>52</v>
      </c>
      <c r="D54" s="50">
        <v>208825998</v>
      </c>
      <c r="E54" s="50">
        <v>62568043.96</v>
      </c>
      <c r="F54" s="38">
        <f t="shared" si="3"/>
        <v>29.961807705571218</v>
      </c>
    </row>
    <row r="55" spans="1:6" s="5" customFormat="1" ht="84.75" customHeight="1">
      <c r="A55" s="36"/>
      <c r="B55" s="35"/>
      <c r="C55" s="59" t="s">
        <v>53</v>
      </c>
      <c r="D55" s="50">
        <v>6300000</v>
      </c>
      <c r="E55" s="50">
        <v>2085339.97</v>
      </c>
      <c r="F55" s="38">
        <f t="shared" si="3"/>
        <v>33.100634444444445</v>
      </c>
    </row>
    <row r="56" spans="1:6" s="5" customFormat="1" ht="47.25" customHeight="1" hidden="1">
      <c r="A56" s="36"/>
      <c r="B56" s="35"/>
      <c r="C56" s="49" t="s">
        <v>54</v>
      </c>
      <c r="D56" s="88"/>
      <c r="E56" s="88"/>
      <c r="F56" s="38">
        <v>0</v>
      </c>
    </row>
    <row r="57" spans="1:6" s="5" customFormat="1" ht="67.5" customHeight="1">
      <c r="A57" s="36"/>
      <c r="B57" s="35"/>
      <c r="C57" s="49" t="s">
        <v>55</v>
      </c>
      <c r="D57" s="60">
        <v>9065191.35</v>
      </c>
      <c r="E57" s="60">
        <v>134598</v>
      </c>
      <c r="F57" s="38">
        <f t="shared" si="3"/>
        <v>1.4847783659856226</v>
      </c>
    </row>
    <row r="58" spans="1:6" s="5" customFormat="1" ht="22.5" customHeight="1">
      <c r="A58" s="36"/>
      <c r="B58" s="35"/>
      <c r="C58" s="49" t="s">
        <v>56</v>
      </c>
      <c r="D58" s="60">
        <v>2439131</v>
      </c>
      <c r="E58" s="60">
        <v>728407.03</v>
      </c>
      <c r="F58" s="38">
        <f t="shared" si="3"/>
        <v>29.863382901533374</v>
      </c>
    </row>
    <row r="59" spans="1:6" s="5" customFormat="1" ht="50.25" customHeight="1">
      <c r="A59" s="36"/>
      <c r="B59" s="35"/>
      <c r="C59" s="49" t="s">
        <v>57</v>
      </c>
      <c r="D59" s="60">
        <v>946950</v>
      </c>
      <c r="E59" s="60">
        <v>41696.86</v>
      </c>
      <c r="F59" s="38">
        <f t="shared" si="3"/>
        <v>4.403280004224088</v>
      </c>
    </row>
    <row r="60" spans="1:6" s="5" customFormat="1" ht="100.5" customHeight="1">
      <c r="A60" s="36"/>
      <c r="B60" s="35"/>
      <c r="C60" s="49" t="s">
        <v>58</v>
      </c>
      <c r="D60" s="60">
        <v>3387.08</v>
      </c>
      <c r="E60" s="60">
        <v>0</v>
      </c>
      <c r="F60" s="38">
        <f t="shared" si="3"/>
        <v>0</v>
      </c>
    </row>
    <row r="61" spans="1:6" s="5" customFormat="1" ht="89.25" customHeight="1">
      <c r="A61" s="36"/>
      <c r="B61" s="35"/>
      <c r="C61" s="49" t="s">
        <v>147</v>
      </c>
      <c r="D61" s="60">
        <v>10163313.4</v>
      </c>
      <c r="E61" s="60">
        <v>8780713.46</v>
      </c>
      <c r="F61" s="38">
        <f t="shared" si="3"/>
        <v>86.39616938310691</v>
      </c>
    </row>
    <row r="62" spans="2:6" s="5" customFormat="1" ht="185.25" customHeight="1">
      <c r="B62" s="106"/>
      <c r="C62" s="107" t="s">
        <v>164</v>
      </c>
      <c r="D62" s="60">
        <v>55173</v>
      </c>
      <c r="E62" s="60">
        <v>0</v>
      </c>
      <c r="F62" s="101">
        <f>E62/D62*100</f>
        <v>0</v>
      </c>
    </row>
    <row r="63" spans="1:6" s="5" customFormat="1" ht="72" customHeight="1">
      <c r="A63" s="105"/>
      <c r="B63" s="35"/>
      <c r="C63" s="49" t="s">
        <v>59</v>
      </c>
      <c r="D63" s="60">
        <v>4057833</v>
      </c>
      <c r="E63" s="60">
        <v>967839.23</v>
      </c>
      <c r="F63" s="38">
        <f t="shared" si="3"/>
        <v>23.851135076283324</v>
      </c>
    </row>
    <row r="64" spans="1:6" s="5" customFormat="1" ht="89.25" customHeight="1">
      <c r="A64" s="36"/>
      <c r="B64" s="35"/>
      <c r="C64" s="49" t="s">
        <v>60</v>
      </c>
      <c r="D64" s="60">
        <v>37928156.25</v>
      </c>
      <c r="E64" s="60">
        <v>10118743.34</v>
      </c>
      <c r="F64" s="38">
        <f t="shared" si="3"/>
        <v>26.678711386082732</v>
      </c>
    </row>
    <row r="65" spans="1:6" s="5" customFormat="1" ht="11.25" customHeight="1" hidden="1">
      <c r="A65" s="36"/>
      <c r="B65" s="35"/>
      <c r="C65" s="36"/>
      <c r="D65" s="89"/>
      <c r="E65" s="89"/>
      <c r="F65" s="38" t="e">
        <f t="shared" si="3"/>
        <v>#DIV/0!</v>
      </c>
    </row>
    <row r="66" spans="1:6" s="5" customFormat="1" ht="11.25" customHeight="1" hidden="1">
      <c r="A66" s="36"/>
      <c r="B66" s="35"/>
      <c r="C66" s="36"/>
      <c r="D66" s="89"/>
      <c r="E66" s="89"/>
      <c r="F66" s="38" t="e">
        <f t="shared" si="3"/>
        <v>#DIV/0!</v>
      </c>
    </row>
    <row r="67" spans="1:6" s="5" customFormat="1" ht="12.75" customHeight="1" hidden="1">
      <c r="A67" s="36"/>
      <c r="B67" s="35"/>
      <c r="C67" s="36"/>
      <c r="D67" s="89"/>
      <c r="E67" s="89"/>
      <c r="F67" s="38" t="e">
        <f t="shared" si="3"/>
        <v>#DIV/0!</v>
      </c>
    </row>
    <row r="68" spans="1:6" s="5" customFormat="1" ht="11.25" customHeight="1" hidden="1">
      <c r="A68" s="36"/>
      <c r="B68" s="35"/>
      <c r="C68" s="36"/>
      <c r="D68" s="89"/>
      <c r="E68" s="89"/>
      <c r="F68" s="38" t="e">
        <f t="shared" si="3"/>
        <v>#DIV/0!</v>
      </c>
    </row>
    <row r="69" spans="1:6" s="5" customFormat="1" ht="10.5" customHeight="1" hidden="1">
      <c r="A69" s="36"/>
      <c r="B69" s="35"/>
      <c r="C69" s="36"/>
      <c r="D69" s="89"/>
      <c r="E69" s="89"/>
      <c r="F69" s="38" t="e">
        <f t="shared" si="3"/>
        <v>#DIV/0!</v>
      </c>
    </row>
    <row r="70" spans="1:6" s="5" customFormat="1" ht="12.75" customHeight="1" hidden="1">
      <c r="A70" s="36"/>
      <c r="B70" s="35"/>
      <c r="C70" s="36"/>
      <c r="D70" s="89"/>
      <c r="E70" s="89"/>
      <c r="F70" s="38" t="e">
        <f t="shared" si="3"/>
        <v>#DIV/0!</v>
      </c>
    </row>
    <row r="71" spans="1:6" s="5" customFormat="1" ht="11.25" customHeight="1" hidden="1">
      <c r="A71" s="36"/>
      <c r="B71" s="35"/>
      <c r="C71" s="36"/>
      <c r="D71" s="89"/>
      <c r="E71" s="89"/>
      <c r="F71" s="38" t="e">
        <f t="shared" si="3"/>
        <v>#DIV/0!</v>
      </c>
    </row>
    <row r="72" spans="1:6" s="5" customFormat="1" ht="12.75" customHeight="1" hidden="1">
      <c r="A72" s="36"/>
      <c r="B72" s="35"/>
      <c r="C72" s="36"/>
      <c r="D72" s="89"/>
      <c r="E72" s="89"/>
      <c r="F72" s="38" t="e">
        <f t="shared" si="3"/>
        <v>#DIV/0!</v>
      </c>
    </row>
    <row r="73" spans="1:6" s="5" customFormat="1" ht="13.5" customHeight="1" hidden="1">
      <c r="A73" s="36"/>
      <c r="B73" s="35"/>
      <c r="C73" s="36"/>
      <c r="D73" s="89"/>
      <c r="E73" s="89"/>
      <c r="F73" s="38" t="e">
        <f t="shared" si="3"/>
        <v>#DIV/0!</v>
      </c>
    </row>
    <row r="74" spans="1:6" s="5" customFormat="1" ht="0.75" customHeight="1" hidden="1">
      <c r="A74" s="36"/>
      <c r="B74" s="35"/>
      <c r="C74" s="36"/>
      <c r="D74" s="89"/>
      <c r="E74" s="89"/>
      <c r="F74" s="38" t="e">
        <f t="shared" si="3"/>
        <v>#DIV/0!</v>
      </c>
    </row>
    <row r="75" spans="1:6" s="5" customFormat="1" ht="0.75" customHeight="1" hidden="1">
      <c r="A75" s="36"/>
      <c r="B75" s="35"/>
      <c r="C75" s="36"/>
      <c r="D75" s="89"/>
      <c r="E75" s="89"/>
      <c r="F75" s="38" t="e">
        <f t="shared" si="3"/>
        <v>#DIV/0!</v>
      </c>
    </row>
    <row r="76" spans="1:6" s="5" customFormat="1" ht="13.5" customHeight="1" hidden="1">
      <c r="A76" s="36"/>
      <c r="B76" s="35"/>
      <c r="C76" s="36"/>
      <c r="D76" s="89"/>
      <c r="E76" s="89"/>
      <c r="F76" s="38" t="e">
        <f t="shared" si="3"/>
        <v>#DIV/0!</v>
      </c>
    </row>
    <row r="77" spans="1:6" s="5" customFormat="1" ht="109.5" customHeight="1">
      <c r="A77" s="36"/>
      <c r="B77" s="35"/>
      <c r="C77" s="49" t="s">
        <v>61</v>
      </c>
      <c r="D77" s="60">
        <v>1544.83</v>
      </c>
      <c r="E77" s="60">
        <v>0</v>
      </c>
      <c r="F77" s="38">
        <f t="shared" si="3"/>
        <v>0</v>
      </c>
    </row>
    <row r="78" spans="1:6" s="5" customFormat="1" ht="89.25" customHeight="1">
      <c r="A78" s="36"/>
      <c r="B78" s="35"/>
      <c r="C78" s="49" t="s">
        <v>62</v>
      </c>
      <c r="D78" s="60">
        <v>4597915.68</v>
      </c>
      <c r="E78" s="60">
        <v>1923172.58</v>
      </c>
      <c r="F78" s="38">
        <f t="shared" si="3"/>
        <v>41.82705194802529</v>
      </c>
    </row>
    <row r="79" spans="1:6" s="5" customFormat="1" ht="89.25" customHeight="1">
      <c r="A79" s="36"/>
      <c r="B79" s="35"/>
      <c r="C79" s="49" t="s">
        <v>162</v>
      </c>
      <c r="D79" s="60">
        <v>13763200</v>
      </c>
      <c r="E79" s="60">
        <v>4864343.91</v>
      </c>
      <c r="F79" s="38">
        <f t="shared" si="3"/>
        <v>35.3431172256452</v>
      </c>
    </row>
    <row r="80" spans="1:6" s="5" customFormat="1" ht="78" customHeight="1">
      <c r="A80" s="36"/>
      <c r="B80" s="35"/>
      <c r="C80" s="49" t="s">
        <v>63</v>
      </c>
      <c r="D80" s="60">
        <v>19439390</v>
      </c>
      <c r="E80" s="60">
        <v>4391047.73</v>
      </c>
      <c r="F80" s="38">
        <f t="shared" si="3"/>
        <v>22.588402876839243</v>
      </c>
    </row>
    <row r="81" spans="1:6" s="5" customFormat="1" ht="87" customHeight="1" hidden="1">
      <c r="A81" s="36"/>
      <c r="B81" s="35"/>
      <c r="C81" s="49" t="s">
        <v>64</v>
      </c>
      <c r="D81" s="88"/>
      <c r="E81" s="88"/>
      <c r="F81" s="38">
        <v>0</v>
      </c>
    </row>
    <row r="82" spans="1:6" s="5" customFormat="1" ht="84.75" customHeight="1">
      <c r="A82" s="36"/>
      <c r="B82" s="35"/>
      <c r="C82" s="49" t="s">
        <v>65</v>
      </c>
      <c r="D82" s="60">
        <v>22360800</v>
      </c>
      <c r="E82" s="60">
        <v>21465772.45</v>
      </c>
      <c r="F82" s="38">
        <f t="shared" si="3"/>
        <v>95.99733663375191</v>
      </c>
    </row>
    <row r="83" spans="1:6" s="5" customFormat="1" ht="78.75" customHeight="1" hidden="1">
      <c r="A83" s="36"/>
      <c r="B83" s="35"/>
      <c r="C83" s="49" t="s">
        <v>134</v>
      </c>
      <c r="D83" s="88"/>
      <c r="E83" s="88"/>
      <c r="F83" s="38">
        <v>0</v>
      </c>
    </row>
    <row r="84" spans="1:6" s="5" customFormat="1" ht="71.25" customHeight="1">
      <c r="A84" s="36"/>
      <c r="B84" s="35"/>
      <c r="C84" s="49" t="s">
        <v>163</v>
      </c>
      <c r="D84" s="60">
        <v>10635</v>
      </c>
      <c r="E84" s="60">
        <v>5781</v>
      </c>
      <c r="F84" s="38"/>
    </row>
    <row r="85" spans="1:6" s="5" customFormat="1" ht="93.75" customHeight="1">
      <c r="A85" s="36"/>
      <c r="B85" s="35"/>
      <c r="C85" s="49" t="s">
        <v>66</v>
      </c>
      <c r="D85" s="56">
        <v>39405150</v>
      </c>
      <c r="E85" s="56">
        <v>10160705</v>
      </c>
      <c r="F85" s="38">
        <f>E85/D85*100</f>
        <v>25.785220967310114</v>
      </c>
    </row>
    <row r="86" spans="1:6" s="5" customFormat="1" ht="68.25" customHeight="1">
      <c r="A86" s="36"/>
      <c r="B86" s="35"/>
      <c r="C86" s="49" t="s">
        <v>67</v>
      </c>
      <c r="D86" s="60">
        <v>3786151</v>
      </c>
      <c r="E86" s="60">
        <v>532290.93</v>
      </c>
      <c r="F86" s="101">
        <f aca="true" t="shared" si="4" ref="F86:F91">E86/D86*100</f>
        <v>14.058893319363122</v>
      </c>
    </row>
    <row r="87" spans="1:6" s="5" customFormat="1" ht="63.75" customHeight="1">
      <c r="A87" s="36"/>
      <c r="B87" s="35"/>
      <c r="C87" s="49" t="s">
        <v>70</v>
      </c>
      <c r="D87" s="60">
        <v>901627</v>
      </c>
      <c r="E87" s="60">
        <v>901627</v>
      </c>
      <c r="F87" s="38">
        <f t="shared" si="4"/>
        <v>100</v>
      </c>
    </row>
    <row r="88" spans="1:6" s="5" customFormat="1" ht="91.5" customHeight="1">
      <c r="A88" s="36"/>
      <c r="B88" s="35"/>
      <c r="C88" s="98" t="s">
        <v>155</v>
      </c>
      <c r="D88" s="82">
        <v>618390.5</v>
      </c>
      <c r="E88" s="82">
        <v>0</v>
      </c>
      <c r="F88" s="38">
        <f t="shared" si="4"/>
        <v>0</v>
      </c>
    </row>
    <row r="89" spans="1:6" s="5" customFormat="1" ht="92.25" customHeight="1">
      <c r="A89" s="36">
        <v>21</v>
      </c>
      <c r="B89" s="35"/>
      <c r="C89" s="46" t="s">
        <v>68</v>
      </c>
      <c r="D89" s="82">
        <v>30303000</v>
      </c>
      <c r="E89" s="82">
        <v>7036679.96</v>
      </c>
      <c r="F89" s="48">
        <f t="shared" si="4"/>
        <v>23.221067089067088</v>
      </c>
    </row>
    <row r="90" spans="1:6" s="5" customFormat="1" ht="39.75" customHeight="1">
      <c r="A90" s="36"/>
      <c r="B90" s="35"/>
      <c r="C90" s="46" t="s">
        <v>154</v>
      </c>
      <c r="D90" s="82">
        <v>2551020.41</v>
      </c>
      <c r="E90" s="82">
        <v>2551020.41</v>
      </c>
      <c r="F90" s="48">
        <f t="shared" si="4"/>
        <v>100</v>
      </c>
    </row>
    <row r="91" spans="1:6" s="5" customFormat="1" ht="47.25" customHeight="1">
      <c r="A91" s="36"/>
      <c r="B91" s="35"/>
      <c r="C91" s="46" t="s">
        <v>153</v>
      </c>
      <c r="D91" s="82">
        <v>10204081.63</v>
      </c>
      <c r="E91" s="82">
        <v>5362871.24</v>
      </c>
      <c r="F91" s="48">
        <f t="shared" si="4"/>
        <v>52.55613816566459</v>
      </c>
    </row>
    <row r="92" spans="1:6" s="5" customFormat="1" ht="37.5" customHeight="1">
      <c r="A92" s="36">
        <v>22</v>
      </c>
      <c r="B92" s="35"/>
      <c r="C92" s="49" t="s">
        <v>69</v>
      </c>
      <c r="D92" s="56">
        <v>0</v>
      </c>
      <c r="E92" s="60">
        <v>-139358.31</v>
      </c>
      <c r="F92" s="38">
        <v>0</v>
      </c>
    </row>
    <row r="93" spans="1:7" s="3" customFormat="1" ht="18" customHeight="1">
      <c r="A93" s="61"/>
      <c r="B93" s="62"/>
      <c r="C93" s="63" t="s">
        <v>17</v>
      </c>
      <c r="D93" s="92">
        <f>D23+D24+D51+D89+D92+D90+D91+D88</f>
        <v>1844500007.8000004</v>
      </c>
      <c r="E93" s="92">
        <f>E23+E24+E51+E89+E92+E90+E91+E88</f>
        <v>355849662.02000004</v>
      </c>
      <c r="F93" s="65">
        <f>E93/D93*100</f>
        <v>19.29247278477566</v>
      </c>
      <c r="G93" s="86"/>
    </row>
    <row r="94" spans="1:6" s="3" customFormat="1" ht="17.25" customHeight="1">
      <c r="A94" s="36"/>
      <c r="B94" s="35"/>
      <c r="C94" s="66" t="s">
        <v>18</v>
      </c>
      <c r="D94" s="56"/>
      <c r="E94" s="56"/>
      <c r="F94" s="36"/>
    </row>
    <row r="95" spans="1:6" s="5" customFormat="1" ht="32.25" customHeight="1">
      <c r="A95" s="36">
        <v>1</v>
      </c>
      <c r="B95" s="67" t="s">
        <v>26</v>
      </c>
      <c r="C95" s="68" t="s">
        <v>47</v>
      </c>
      <c r="D95" s="82">
        <f>D96+D97+D98+D99+D100+D101+D102</f>
        <v>227727219.07</v>
      </c>
      <c r="E95" s="82">
        <v>48110436.56</v>
      </c>
      <c r="F95" s="48">
        <f aca="true" t="shared" si="5" ref="F95:F140">E95/D95*100</f>
        <v>21.12634438539012</v>
      </c>
    </row>
    <row r="96" spans="1:6" s="5" customFormat="1" ht="35.25" customHeight="1">
      <c r="A96" s="36"/>
      <c r="B96" s="69" t="s">
        <v>71</v>
      </c>
      <c r="C96" s="70" t="s">
        <v>72</v>
      </c>
      <c r="D96" s="97">
        <v>2916225.69</v>
      </c>
      <c r="E96" s="94">
        <v>790576.31</v>
      </c>
      <c r="F96" s="37">
        <f t="shared" si="5"/>
        <v>27.109572236159817</v>
      </c>
    </row>
    <row r="97" spans="1:6" s="5" customFormat="1" ht="49.5" customHeight="1">
      <c r="A97" s="36"/>
      <c r="B97" s="69" t="s">
        <v>73</v>
      </c>
      <c r="C97" s="70" t="s">
        <v>74</v>
      </c>
      <c r="D97" s="97">
        <v>10278961.08</v>
      </c>
      <c r="E97" s="94">
        <v>2496348.77</v>
      </c>
      <c r="F97" s="37">
        <f t="shared" si="5"/>
        <v>24.286002744549744</v>
      </c>
    </row>
    <row r="98" spans="1:6" s="5" customFormat="1" ht="50.25" customHeight="1">
      <c r="A98" s="36"/>
      <c r="B98" s="69" t="s">
        <v>75</v>
      </c>
      <c r="C98" s="70" t="s">
        <v>76</v>
      </c>
      <c r="D98" s="97">
        <v>17567707.68</v>
      </c>
      <c r="E98" s="94">
        <v>4861847.24</v>
      </c>
      <c r="F98" s="37">
        <f t="shared" si="5"/>
        <v>27.67490971821544</v>
      </c>
    </row>
    <row r="99" spans="1:6" s="5" customFormat="1" ht="24.75" customHeight="1">
      <c r="A99" s="36"/>
      <c r="B99" s="69" t="s">
        <v>77</v>
      </c>
      <c r="C99" s="70" t="s">
        <v>78</v>
      </c>
      <c r="D99" s="97">
        <v>10635</v>
      </c>
      <c r="E99" s="94">
        <v>5781</v>
      </c>
      <c r="F99" s="37">
        <f t="shared" si="5"/>
        <v>54.35825105782792</v>
      </c>
    </row>
    <row r="100" spans="1:6" s="5" customFormat="1" ht="48" customHeight="1">
      <c r="A100" s="36"/>
      <c r="B100" s="69" t="s">
        <v>79</v>
      </c>
      <c r="C100" s="70" t="s">
        <v>80</v>
      </c>
      <c r="D100" s="97">
        <v>18526327.06</v>
      </c>
      <c r="E100" s="94">
        <v>5465105.78</v>
      </c>
      <c r="F100" s="37">
        <f t="shared" si="5"/>
        <v>29.499132571181114</v>
      </c>
    </row>
    <row r="101" spans="1:6" s="5" customFormat="1" ht="33" customHeight="1">
      <c r="A101" s="36"/>
      <c r="B101" s="69" t="s">
        <v>81</v>
      </c>
      <c r="C101" s="70" t="s">
        <v>82</v>
      </c>
      <c r="D101" s="97">
        <v>23481175</v>
      </c>
      <c r="E101" s="94">
        <v>0</v>
      </c>
      <c r="F101" s="37">
        <f t="shared" si="5"/>
        <v>0</v>
      </c>
    </row>
    <row r="102" spans="1:6" s="5" customFormat="1" ht="34.5" customHeight="1">
      <c r="A102" s="36"/>
      <c r="B102" s="69" t="s">
        <v>83</v>
      </c>
      <c r="C102" s="70" t="s">
        <v>84</v>
      </c>
      <c r="D102" s="97">
        <v>154946187.56</v>
      </c>
      <c r="E102" s="94">
        <v>34185010.81</v>
      </c>
      <c r="F102" s="37">
        <f t="shared" si="5"/>
        <v>22.062505278977902</v>
      </c>
    </row>
    <row r="103" spans="1:6" s="5" customFormat="1" ht="34.5" customHeight="1">
      <c r="A103" s="47">
        <v>2</v>
      </c>
      <c r="B103" s="67" t="s">
        <v>27</v>
      </c>
      <c r="C103" s="68" t="s">
        <v>19</v>
      </c>
      <c r="D103" s="82">
        <f>D104+D105</f>
        <v>21468173.11</v>
      </c>
      <c r="E103" s="82">
        <f>E104+E105</f>
        <v>6044678.72</v>
      </c>
      <c r="F103" s="48">
        <f>E103/D103*100</f>
        <v>28.156465336048335</v>
      </c>
    </row>
    <row r="104" spans="1:6" s="5" customFormat="1" ht="34.5" customHeight="1">
      <c r="A104" s="47"/>
      <c r="B104" s="71" t="s">
        <v>151</v>
      </c>
      <c r="C104" s="39" t="s">
        <v>152</v>
      </c>
      <c r="D104" s="60">
        <v>46300</v>
      </c>
      <c r="E104" s="94">
        <v>20793.93</v>
      </c>
      <c r="F104" s="37">
        <f t="shared" si="5"/>
        <v>44.9112958963283</v>
      </c>
    </row>
    <row r="105" spans="1:6" s="5" customFormat="1" ht="45.75" customHeight="1">
      <c r="A105" s="36"/>
      <c r="B105" s="71" t="s">
        <v>85</v>
      </c>
      <c r="C105" s="72" t="s">
        <v>86</v>
      </c>
      <c r="D105" s="60">
        <v>21421873.11</v>
      </c>
      <c r="E105" s="94">
        <v>6023884.79</v>
      </c>
      <c r="F105" s="37">
        <f t="shared" si="5"/>
        <v>28.120252412418477</v>
      </c>
    </row>
    <row r="106" spans="1:6" s="5" customFormat="1" ht="30" customHeight="1">
      <c r="A106" s="47">
        <v>3</v>
      </c>
      <c r="B106" s="104" t="s">
        <v>28</v>
      </c>
      <c r="C106" s="68" t="s">
        <v>20</v>
      </c>
      <c r="D106" s="82">
        <f>D107+D109+D110+D111+D108</f>
        <v>49974630.86000001</v>
      </c>
      <c r="E106" s="82">
        <f>E107+E109+E110+E111+E108</f>
        <v>2346705.14</v>
      </c>
      <c r="F106" s="48">
        <f t="shared" si="5"/>
        <v>4.695792844521673</v>
      </c>
    </row>
    <row r="107" spans="1:6" s="5" customFormat="1" ht="28.5" customHeight="1">
      <c r="A107" s="47"/>
      <c r="B107" s="71" t="s">
        <v>87</v>
      </c>
      <c r="C107" s="72" t="s">
        <v>88</v>
      </c>
      <c r="D107" s="60">
        <v>4597915.69</v>
      </c>
      <c r="E107" s="94">
        <v>1923172.58</v>
      </c>
      <c r="F107" s="38">
        <f t="shared" si="5"/>
        <v>41.82705185705569</v>
      </c>
    </row>
    <row r="108" spans="1:6" s="5" customFormat="1" ht="27.75" customHeight="1">
      <c r="A108" s="47"/>
      <c r="B108" s="71" t="s">
        <v>144</v>
      </c>
      <c r="C108" s="72" t="s">
        <v>145</v>
      </c>
      <c r="D108" s="60">
        <v>2751738</v>
      </c>
      <c r="E108" s="94">
        <v>0</v>
      </c>
      <c r="F108" s="38"/>
    </row>
    <row r="109" spans="1:6" s="5" customFormat="1" ht="28.5" customHeight="1">
      <c r="A109" s="47"/>
      <c r="B109" s="71" t="s">
        <v>89</v>
      </c>
      <c r="C109" s="72" t="s">
        <v>90</v>
      </c>
      <c r="D109" s="60">
        <v>3387.08</v>
      </c>
      <c r="E109" s="94">
        <v>0</v>
      </c>
      <c r="F109" s="38">
        <f t="shared" si="5"/>
        <v>0</v>
      </c>
    </row>
    <row r="110" spans="1:6" s="5" customFormat="1" ht="25.5" customHeight="1">
      <c r="A110" s="47"/>
      <c r="B110" s="71" t="s">
        <v>91</v>
      </c>
      <c r="C110" s="72" t="s">
        <v>92</v>
      </c>
      <c r="D110" s="60">
        <v>41276159.85</v>
      </c>
      <c r="E110" s="94">
        <v>423532.56</v>
      </c>
      <c r="F110" s="38">
        <f t="shared" si="5"/>
        <v>1.0260948730190558</v>
      </c>
    </row>
    <row r="111" spans="1:6" s="5" customFormat="1" ht="30" customHeight="1">
      <c r="A111" s="47"/>
      <c r="B111" s="71" t="s">
        <v>93</v>
      </c>
      <c r="C111" s="72" t="s">
        <v>94</v>
      </c>
      <c r="D111" s="60">
        <v>1345430.24</v>
      </c>
      <c r="E111" s="94">
        <v>0</v>
      </c>
      <c r="F111" s="38">
        <f t="shared" si="5"/>
        <v>0</v>
      </c>
    </row>
    <row r="112" spans="1:6" s="5" customFormat="1" ht="31.5" customHeight="1">
      <c r="A112" s="47">
        <v>4</v>
      </c>
      <c r="B112" s="67" t="s">
        <v>29</v>
      </c>
      <c r="C112" s="68" t="s">
        <v>21</v>
      </c>
      <c r="D112" s="82">
        <f>D113+D114+D115+D116</f>
        <v>201220936.3</v>
      </c>
      <c r="E112" s="82">
        <f>E113+E114+E115+E116</f>
        <v>17908467.3</v>
      </c>
      <c r="F112" s="48">
        <f t="shared" si="5"/>
        <v>8.899902579371906</v>
      </c>
    </row>
    <row r="113" spans="1:6" s="5" customFormat="1" ht="31.5" customHeight="1">
      <c r="A113" s="47"/>
      <c r="B113" s="71" t="s">
        <v>95</v>
      </c>
      <c r="C113" s="72" t="s">
        <v>96</v>
      </c>
      <c r="D113" s="60">
        <v>5859713.98</v>
      </c>
      <c r="E113" s="94">
        <v>1299891.45</v>
      </c>
      <c r="F113" s="38">
        <f t="shared" si="5"/>
        <v>22.183530705367293</v>
      </c>
    </row>
    <row r="114" spans="1:6" s="5" customFormat="1" ht="33" customHeight="1">
      <c r="A114" s="47"/>
      <c r="B114" s="71" t="s">
        <v>97</v>
      </c>
      <c r="C114" s="72" t="s">
        <v>98</v>
      </c>
      <c r="D114" s="60">
        <v>59297818.86</v>
      </c>
      <c r="E114" s="94">
        <v>252544.86</v>
      </c>
      <c r="F114" s="38">
        <f t="shared" si="5"/>
        <v>0.4258923259829324</v>
      </c>
    </row>
    <row r="115" spans="1:6" s="5" customFormat="1" ht="30" customHeight="1">
      <c r="A115" s="47"/>
      <c r="B115" s="71" t="s">
        <v>99</v>
      </c>
      <c r="C115" s="72" t="s">
        <v>100</v>
      </c>
      <c r="D115" s="60">
        <v>134396949.63</v>
      </c>
      <c r="E115" s="94">
        <v>15933968.49</v>
      </c>
      <c r="F115" s="38">
        <f t="shared" si="5"/>
        <v>11.855900400914479</v>
      </c>
    </row>
    <row r="116" spans="1:6" s="5" customFormat="1" ht="32.25" customHeight="1">
      <c r="A116" s="47"/>
      <c r="B116" s="71" t="s">
        <v>101</v>
      </c>
      <c r="C116" s="72" t="s">
        <v>102</v>
      </c>
      <c r="D116" s="94">
        <v>1666453.83</v>
      </c>
      <c r="E116" s="73">
        <v>422062.5</v>
      </c>
      <c r="F116" s="48">
        <f t="shared" si="5"/>
        <v>25.326984306549917</v>
      </c>
    </row>
    <row r="117" spans="1:6" s="5" customFormat="1" ht="24" customHeight="1">
      <c r="A117" s="47">
        <v>5</v>
      </c>
      <c r="B117" s="67" t="s">
        <v>30</v>
      </c>
      <c r="C117" s="68" t="s">
        <v>22</v>
      </c>
      <c r="D117" s="82">
        <f>D118+D119+D120+D121+D122+D123</f>
        <v>1069445715.3900001</v>
      </c>
      <c r="E117" s="82">
        <f>E118+E119+E120+E121+E122+E123</f>
        <v>286722563.94</v>
      </c>
      <c r="F117" s="48">
        <f t="shared" si="5"/>
        <v>26.810389701307972</v>
      </c>
    </row>
    <row r="118" spans="1:6" s="5" customFormat="1" ht="30" customHeight="1">
      <c r="A118" s="47"/>
      <c r="B118" s="71" t="s">
        <v>103</v>
      </c>
      <c r="C118" s="72" t="s">
        <v>104</v>
      </c>
      <c r="D118" s="95">
        <v>385744242.37</v>
      </c>
      <c r="E118" s="96">
        <v>106953341.77</v>
      </c>
      <c r="F118" s="83">
        <f t="shared" si="5"/>
        <v>27.726490773493378</v>
      </c>
    </row>
    <row r="119" spans="1:6" s="5" customFormat="1" ht="27" customHeight="1">
      <c r="A119" s="47"/>
      <c r="B119" s="71" t="s">
        <v>105</v>
      </c>
      <c r="C119" s="72" t="s">
        <v>106</v>
      </c>
      <c r="D119" s="60">
        <v>514364156.1</v>
      </c>
      <c r="E119" s="94">
        <v>137961633.36</v>
      </c>
      <c r="F119" s="38">
        <f t="shared" si="5"/>
        <v>26.821782140895955</v>
      </c>
    </row>
    <row r="120" spans="1:6" s="5" customFormat="1" ht="33" customHeight="1">
      <c r="A120" s="47"/>
      <c r="B120" s="71" t="s">
        <v>107</v>
      </c>
      <c r="C120" s="72" t="s">
        <v>108</v>
      </c>
      <c r="D120" s="60">
        <v>113572719.85</v>
      </c>
      <c r="E120" s="94">
        <v>30231707.62</v>
      </c>
      <c r="F120" s="38">
        <f t="shared" si="5"/>
        <v>26.61881097848869</v>
      </c>
    </row>
    <row r="121" spans="1:17" s="5" customFormat="1" ht="37.5" customHeight="1">
      <c r="A121" s="47"/>
      <c r="B121" s="71" t="s">
        <v>109</v>
      </c>
      <c r="C121" s="72" t="s">
        <v>110</v>
      </c>
      <c r="D121" s="60">
        <v>589500</v>
      </c>
      <c r="E121" s="94">
        <v>155350</v>
      </c>
      <c r="F121" s="38">
        <f t="shared" si="5"/>
        <v>26.352841391009328</v>
      </c>
      <c r="M121" s="7"/>
      <c r="N121" s="8"/>
      <c r="O121" s="9"/>
      <c r="P121" s="9"/>
      <c r="Q121" s="10"/>
    </row>
    <row r="122" spans="1:17" s="5" customFormat="1" ht="27.75" customHeight="1">
      <c r="A122" s="47"/>
      <c r="B122" s="71" t="s">
        <v>111</v>
      </c>
      <c r="C122" s="72" t="s">
        <v>112</v>
      </c>
      <c r="D122" s="60">
        <v>1295000</v>
      </c>
      <c r="E122" s="94">
        <v>67908.81</v>
      </c>
      <c r="F122" s="38">
        <f t="shared" si="5"/>
        <v>5.243923552123552</v>
      </c>
      <c r="M122" s="7"/>
      <c r="N122" s="8"/>
      <c r="O122" s="9"/>
      <c r="P122" s="9"/>
      <c r="Q122" s="10"/>
    </row>
    <row r="123" spans="1:17" s="5" customFormat="1" ht="29.25" customHeight="1">
      <c r="A123" s="47"/>
      <c r="B123" s="71" t="s">
        <v>113</v>
      </c>
      <c r="C123" s="72" t="s">
        <v>114</v>
      </c>
      <c r="D123" s="60">
        <v>53880097.07</v>
      </c>
      <c r="E123" s="94">
        <v>11352622.38</v>
      </c>
      <c r="F123" s="38">
        <f t="shared" si="5"/>
        <v>21.070159478834807</v>
      </c>
      <c r="M123" s="7"/>
      <c r="N123" s="8"/>
      <c r="O123" s="9"/>
      <c r="P123" s="9"/>
      <c r="Q123" s="10"/>
    </row>
    <row r="124" spans="1:17" s="5" customFormat="1" ht="27" customHeight="1">
      <c r="A124" s="47">
        <v>6</v>
      </c>
      <c r="B124" s="67" t="s">
        <v>31</v>
      </c>
      <c r="C124" s="68" t="s">
        <v>23</v>
      </c>
      <c r="D124" s="82">
        <f>D125+D126</f>
        <v>109863507.51</v>
      </c>
      <c r="E124" s="82">
        <f>E125+E126</f>
        <v>31009820.42</v>
      </c>
      <c r="F124" s="48">
        <f t="shared" si="5"/>
        <v>28.225769523312756</v>
      </c>
      <c r="M124" s="7"/>
      <c r="N124" s="8"/>
      <c r="O124" s="9"/>
      <c r="P124" s="9"/>
      <c r="Q124" s="10"/>
    </row>
    <row r="125" spans="1:17" s="5" customFormat="1" ht="30" customHeight="1">
      <c r="A125" s="36"/>
      <c r="B125" s="71" t="s">
        <v>115</v>
      </c>
      <c r="C125" s="72" t="s">
        <v>116</v>
      </c>
      <c r="D125" s="60">
        <v>79833949.51</v>
      </c>
      <c r="E125" s="94">
        <v>22400507.23</v>
      </c>
      <c r="F125" s="38">
        <f t="shared" si="5"/>
        <v>28.058873909519043</v>
      </c>
      <c r="M125" s="7"/>
      <c r="N125" s="8"/>
      <c r="O125" s="9"/>
      <c r="P125" s="9"/>
      <c r="Q125" s="10"/>
    </row>
    <row r="126" spans="1:17" s="5" customFormat="1" ht="28.5" customHeight="1">
      <c r="A126" s="36"/>
      <c r="B126" s="71" t="s">
        <v>117</v>
      </c>
      <c r="C126" s="72" t="s">
        <v>118</v>
      </c>
      <c r="D126" s="56">
        <v>30029558</v>
      </c>
      <c r="E126" s="94">
        <v>8609313.19</v>
      </c>
      <c r="F126" s="38">
        <f t="shared" si="5"/>
        <v>28.669463566530013</v>
      </c>
      <c r="M126" s="7"/>
      <c r="N126" s="8"/>
      <c r="O126" s="9"/>
      <c r="P126" s="9"/>
      <c r="Q126" s="10"/>
    </row>
    <row r="127" spans="1:17" s="5" customFormat="1" ht="30" customHeight="1">
      <c r="A127" s="47">
        <v>7</v>
      </c>
      <c r="B127" s="67" t="s">
        <v>32</v>
      </c>
      <c r="C127" s="68" t="s">
        <v>24</v>
      </c>
      <c r="D127" s="82">
        <f>D128+D129+D130+D131</f>
        <v>104386844.60000001</v>
      </c>
      <c r="E127" s="82">
        <f>E128+E129+E130+E131</f>
        <v>49995403.54000001</v>
      </c>
      <c r="F127" s="48">
        <f t="shared" si="5"/>
        <v>47.89435271424997</v>
      </c>
      <c r="M127" s="7"/>
      <c r="N127" s="8"/>
      <c r="O127" s="9"/>
      <c r="P127" s="9"/>
      <c r="Q127" s="10"/>
    </row>
    <row r="128" spans="1:17" s="5" customFormat="1" ht="28.5" customHeight="1">
      <c r="A128" s="47"/>
      <c r="B128" s="71" t="s">
        <v>119</v>
      </c>
      <c r="C128" s="72" t="s">
        <v>120</v>
      </c>
      <c r="D128" s="60">
        <v>3423682.58</v>
      </c>
      <c r="E128" s="94">
        <v>1257664.2</v>
      </c>
      <c r="F128" s="38">
        <f t="shared" si="5"/>
        <v>36.73425239088607</v>
      </c>
      <c r="M128" s="7"/>
      <c r="N128" s="8"/>
      <c r="O128" s="9"/>
      <c r="P128" s="9"/>
      <c r="Q128" s="10"/>
    </row>
    <row r="129" spans="1:17" s="5" customFormat="1" ht="30.75" customHeight="1">
      <c r="A129" s="47"/>
      <c r="B129" s="71" t="s">
        <v>121</v>
      </c>
      <c r="C129" s="72" t="s">
        <v>122</v>
      </c>
      <c r="D129" s="60">
        <v>9211750</v>
      </c>
      <c r="E129" s="94">
        <v>3666214.97</v>
      </c>
      <c r="F129" s="38">
        <f t="shared" si="5"/>
        <v>39.799332048742095</v>
      </c>
      <c r="M129" s="7"/>
      <c r="N129" s="8"/>
      <c r="O129" s="9"/>
      <c r="P129" s="9"/>
      <c r="Q129" s="10"/>
    </row>
    <row r="130" spans="1:17" s="5" customFormat="1" ht="30.75" customHeight="1">
      <c r="A130" s="47"/>
      <c r="B130" s="71" t="s">
        <v>123</v>
      </c>
      <c r="C130" s="72" t="s">
        <v>124</v>
      </c>
      <c r="D130" s="60">
        <v>89691659.65</v>
      </c>
      <c r="E130" s="94">
        <v>44641123.06</v>
      </c>
      <c r="F130" s="38">
        <f t="shared" si="5"/>
        <v>49.77176610868968</v>
      </c>
      <c r="M130" s="7"/>
      <c r="N130" s="8"/>
      <c r="O130" s="9"/>
      <c r="P130" s="9"/>
      <c r="Q130" s="10"/>
    </row>
    <row r="131" spans="1:17" s="5" customFormat="1" ht="30" customHeight="1">
      <c r="A131" s="47"/>
      <c r="B131" s="71" t="s">
        <v>125</v>
      </c>
      <c r="C131" s="72" t="s">
        <v>126</v>
      </c>
      <c r="D131" s="60">
        <v>2059752.37</v>
      </c>
      <c r="E131" s="94">
        <v>430401.31</v>
      </c>
      <c r="F131" s="38">
        <f t="shared" si="5"/>
        <v>20.89577933098822</v>
      </c>
      <c r="M131" s="7"/>
      <c r="N131" s="8"/>
      <c r="O131" s="9"/>
      <c r="P131" s="9"/>
      <c r="Q131" s="10"/>
    </row>
    <row r="132" spans="1:17" s="5" customFormat="1" ht="36" customHeight="1">
      <c r="A132" s="47">
        <v>8</v>
      </c>
      <c r="B132" s="67" t="s">
        <v>36</v>
      </c>
      <c r="C132" s="68" t="s">
        <v>42</v>
      </c>
      <c r="D132" s="82">
        <f>D133+D134+D135</f>
        <v>206875641.2</v>
      </c>
      <c r="E132" s="82">
        <f>E133+E134+E135</f>
        <v>32116765.43</v>
      </c>
      <c r="F132" s="48">
        <f t="shared" si="5"/>
        <v>15.524672331505021</v>
      </c>
      <c r="M132" s="11"/>
      <c r="N132" s="11"/>
      <c r="O132" s="11"/>
      <c r="P132" s="11"/>
      <c r="Q132" s="11"/>
    </row>
    <row r="133" spans="1:17" s="5" customFormat="1" ht="26.25" customHeight="1">
      <c r="A133" s="47"/>
      <c r="B133" s="71" t="s">
        <v>127</v>
      </c>
      <c r="C133" s="72" t="s">
        <v>128</v>
      </c>
      <c r="D133" s="60">
        <v>194159883.94</v>
      </c>
      <c r="E133" s="94">
        <v>27995394.48</v>
      </c>
      <c r="F133" s="38">
        <f t="shared" si="5"/>
        <v>14.418732599083775</v>
      </c>
      <c r="M133" s="11"/>
      <c r="N133" s="11"/>
      <c r="O133" s="11"/>
      <c r="P133" s="11"/>
      <c r="Q133" s="11"/>
    </row>
    <row r="134" spans="1:17" s="5" customFormat="1" ht="26.25" customHeight="1">
      <c r="A134" s="47"/>
      <c r="B134" s="71" t="s">
        <v>149</v>
      </c>
      <c r="C134" s="72" t="s">
        <v>150</v>
      </c>
      <c r="D134" s="60">
        <v>867757.88</v>
      </c>
      <c r="E134" s="94">
        <v>0</v>
      </c>
      <c r="F134" s="38">
        <f t="shared" si="5"/>
        <v>0</v>
      </c>
      <c r="M134" s="11"/>
      <c r="N134" s="11"/>
      <c r="O134" s="11"/>
      <c r="P134" s="11"/>
      <c r="Q134" s="11"/>
    </row>
    <row r="135" spans="1:17" s="5" customFormat="1" ht="31.5" customHeight="1">
      <c r="A135" s="47"/>
      <c r="B135" s="71" t="s">
        <v>129</v>
      </c>
      <c r="C135" s="72" t="s">
        <v>130</v>
      </c>
      <c r="D135" s="60">
        <v>11847999.38</v>
      </c>
      <c r="E135" s="94">
        <v>4121370.95</v>
      </c>
      <c r="F135" s="38">
        <f t="shared" si="5"/>
        <v>34.785374457033434</v>
      </c>
      <c r="M135" s="11"/>
      <c r="N135" s="11"/>
      <c r="O135" s="11"/>
      <c r="P135" s="11"/>
      <c r="Q135" s="11"/>
    </row>
    <row r="136" spans="1:17" s="5" customFormat="1" ht="33" customHeight="1">
      <c r="A136" s="47">
        <v>9</v>
      </c>
      <c r="B136" s="67" t="s">
        <v>43</v>
      </c>
      <c r="C136" s="68" t="s">
        <v>44</v>
      </c>
      <c r="D136" s="82">
        <f>D137</f>
        <v>3697689</v>
      </c>
      <c r="E136" s="82">
        <f>E137</f>
        <v>1113776</v>
      </c>
      <c r="F136" s="48">
        <f t="shared" si="5"/>
        <v>30.120867385007234</v>
      </c>
      <c r="M136" s="11"/>
      <c r="N136" s="11"/>
      <c r="O136" s="11"/>
      <c r="P136" s="11"/>
      <c r="Q136" s="11"/>
    </row>
    <row r="137" spans="1:17" s="5" customFormat="1" ht="30" customHeight="1">
      <c r="A137" s="47"/>
      <c r="B137" s="71" t="s">
        <v>131</v>
      </c>
      <c r="C137" s="74" t="s">
        <v>132</v>
      </c>
      <c r="D137" s="60">
        <v>3697689</v>
      </c>
      <c r="E137" s="94">
        <v>1113776</v>
      </c>
      <c r="F137" s="38">
        <f t="shared" si="5"/>
        <v>30.120867385007234</v>
      </c>
      <c r="M137" s="11"/>
      <c r="N137" s="11"/>
      <c r="O137" s="11"/>
      <c r="P137" s="11"/>
      <c r="Q137" s="11"/>
    </row>
    <row r="138" spans="1:6" s="4" customFormat="1" ht="33" customHeight="1">
      <c r="A138" s="47">
        <v>10</v>
      </c>
      <c r="B138" s="67" t="s">
        <v>37</v>
      </c>
      <c r="C138" s="68" t="s">
        <v>38</v>
      </c>
      <c r="D138" s="82">
        <f>D139</f>
        <v>2918737.02</v>
      </c>
      <c r="E138" s="82">
        <f>E139</f>
        <v>1220549.99</v>
      </c>
      <c r="F138" s="48">
        <f t="shared" si="5"/>
        <v>41.81774451197388</v>
      </c>
    </row>
    <row r="139" spans="1:6" s="4" customFormat="1" ht="35.25" customHeight="1">
      <c r="A139" s="47"/>
      <c r="B139" s="58">
        <v>1301</v>
      </c>
      <c r="C139" s="81" t="s">
        <v>133</v>
      </c>
      <c r="D139" s="60">
        <v>2918737.02</v>
      </c>
      <c r="E139" s="93">
        <v>1220549.99</v>
      </c>
      <c r="F139" s="48">
        <f>E139/D139*100</f>
        <v>41.81774451197388</v>
      </c>
    </row>
    <row r="140" spans="1:7" s="3" customFormat="1" ht="27" customHeight="1">
      <c r="A140" s="61"/>
      <c r="B140" s="76"/>
      <c r="C140" s="63" t="s">
        <v>25</v>
      </c>
      <c r="D140" s="64">
        <f>D95+D103+D106+D112+D117+D124+D127+D132+D136+D138</f>
        <v>1997579094.06</v>
      </c>
      <c r="E140" s="64">
        <f>E95+E103+E106+E112+E117+E124+E127+E132+E136+E138</f>
        <v>476589167.04</v>
      </c>
      <c r="F140" s="65">
        <f t="shared" si="5"/>
        <v>23.858337747786074</v>
      </c>
      <c r="G140" s="86"/>
    </row>
    <row r="141" spans="1:6" s="3" customFormat="1" ht="29.25" customHeight="1">
      <c r="A141" s="61"/>
      <c r="B141" s="76"/>
      <c r="C141" s="63" t="s">
        <v>45</v>
      </c>
      <c r="D141" s="64">
        <f>D93-D140</f>
        <v>-153079086.2599995</v>
      </c>
      <c r="E141" s="64">
        <f>E93-E140</f>
        <v>-120739505.01999998</v>
      </c>
      <c r="F141" s="65">
        <v>0</v>
      </c>
    </row>
    <row r="142" spans="1:6" s="5" customFormat="1" ht="69" customHeight="1">
      <c r="A142" s="108" t="s">
        <v>148</v>
      </c>
      <c r="B142" s="109"/>
      <c r="C142" s="109"/>
      <c r="D142" s="109"/>
      <c r="E142" s="109"/>
      <c r="F142" s="109"/>
    </row>
    <row r="143" spans="1:6" s="3" customFormat="1" ht="12.75" customHeight="1" hidden="1">
      <c r="A143" s="77"/>
      <c r="B143" s="78"/>
      <c r="C143" s="79"/>
      <c r="D143" s="80"/>
      <c r="E143" s="80"/>
      <c r="F143" s="77"/>
    </row>
    <row r="144" spans="1:6" s="3" customFormat="1" ht="6" customHeight="1" hidden="1">
      <c r="A144" s="77"/>
      <c r="B144" s="78"/>
      <c r="C144" s="79"/>
      <c r="D144" s="80"/>
      <c r="E144" s="80"/>
      <c r="F144" s="77"/>
    </row>
    <row r="145" spans="1:6" s="3" customFormat="1" ht="34.5" customHeight="1" hidden="1">
      <c r="A145" s="110"/>
      <c r="B145" s="111"/>
      <c r="C145" s="111"/>
      <c r="D145" s="111"/>
      <c r="E145" s="111"/>
      <c r="F145" s="111"/>
    </row>
    <row r="146" spans="1:6" ht="15.75" hidden="1">
      <c r="A146" s="12"/>
      <c r="B146" s="13"/>
      <c r="C146" s="12"/>
      <c r="D146" s="12"/>
      <c r="E146" s="12"/>
      <c r="F146" s="12"/>
    </row>
    <row r="147" spans="1:6" ht="15.75" hidden="1">
      <c r="A147" s="12"/>
      <c r="B147" s="13"/>
      <c r="C147" s="12"/>
      <c r="D147" s="12"/>
      <c r="E147" s="12"/>
      <c r="F147" s="12"/>
    </row>
    <row r="148" spans="1:6" ht="15.75" hidden="1">
      <c r="A148" s="12"/>
      <c r="B148" s="13"/>
      <c r="C148" s="12"/>
      <c r="D148" s="12"/>
      <c r="E148" s="12"/>
      <c r="F148" s="12"/>
    </row>
    <row r="149" spans="1:6" ht="15.75" hidden="1">
      <c r="A149" s="12"/>
      <c r="B149" s="13"/>
      <c r="C149" s="12"/>
      <c r="D149" s="12"/>
      <c r="E149" s="12"/>
      <c r="F149" s="12"/>
    </row>
    <row r="150" spans="1:6" ht="15.75">
      <c r="A150" s="12"/>
      <c r="B150" s="13"/>
      <c r="C150" s="12"/>
      <c r="D150" s="12"/>
      <c r="E150" s="12"/>
      <c r="F150" s="12"/>
    </row>
    <row r="151" spans="1:6" ht="15.75">
      <c r="A151" s="12"/>
      <c r="B151" s="13"/>
      <c r="C151" s="12" t="s">
        <v>49</v>
      </c>
      <c r="D151" s="12"/>
      <c r="E151" s="12"/>
      <c r="F151" s="12"/>
    </row>
    <row r="152" spans="1:6" ht="15.75">
      <c r="A152" s="12"/>
      <c r="B152" s="13"/>
      <c r="C152" s="12"/>
      <c r="D152" s="75"/>
      <c r="E152" s="12"/>
      <c r="F152" s="12"/>
    </row>
  </sheetData>
  <sheetProtection/>
  <mergeCells count="3">
    <mergeCell ref="C1:F1"/>
    <mergeCell ref="A142:F142"/>
    <mergeCell ref="A145:F145"/>
  </mergeCells>
  <printOptions horizontalCentered="1"/>
  <pageMargins left="0.4330708661417323" right="0" top="0.3937007874015748" bottom="0.2362204724409449" header="0" footer="0"/>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Polina</cp:lastModifiedBy>
  <cp:lastPrinted>2023-05-26T00:02:34Z</cp:lastPrinted>
  <dcterms:created xsi:type="dcterms:W3CDTF">2006-05-15T00:36:43Z</dcterms:created>
  <dcterms:modified xsi:type="dcterms:W3CDTF">2023-05-26T00:46:33Z</dcterms:modified>
  <cp:category/>
  <cp:version/>
  <cp:contentType/>
  <cp:contentStatus/>
</cp:coreProperties>
</file>