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<sst xmlns="http://schemas.openxmlformats.org/spreadsheetml/2006/main" count="345" uniqueCount="83">
  <si>
    <t>Сведения о расходах бюджета Арсеньевского городского округа по разделам и подразделам на 2024 год и плановый период 2025-2026 годов в сравнении с ожидаемым исполнением за 2023 год и отчетом за 2022 год</t>
  </si>
  <si>
    <t>в рублях</t>
  </si>
  <si>
    <t>Документ</t>
  </si>
  <si>
    <t>Вед.</t>
  </si>
  <si>
    <t>Разд.</t>
  </si>
  <si>
    <t>Подр.</t>
  </si>
  <si>
    <t>Ц.ст.</t>
  </si>
  <si>
    <t>Расх.</t>
  </si>
  <si>
    <t/>
  </si>
  <si>
    <t>Исполнение за 2022 год</t>
  </si>
  <si>
    <t>Ожидаемое исполнение  за 2023 год</t>
  </si>
  <si>
    <t>Проект на 2024 год</t>
  </si>
  <si>
    <t>Проект на 2025 год</t>
  </si>
  <si>
    <t>Проект на 2026 год</t>
  </si>
  <si>
    <t>%  исполнения проекта 2024 год к исполнению за 2022 год</t>
  </si>
  <si>
    <t>%  исполнения проекта 2024 год к ожидаемому исполнению в 2023 году</t>
  </si>
  <si>
    <t xml:space="preserve">  ОБЩЕГОСУДАРСТВЕННЫЕ ВОПРОСЫ</t>
  </si>
  <si>
    <t>000</t>
  </si>
  <si>
    <t>01</t>
  </si>
  <si>
    <t>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</si>
  <si>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</si>
  <si>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</si>
  <si>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</si>
  <si>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>3 341 048,90</t>
  </si>
  <si>
    <t>3 472 526,81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</si>
  <si>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</si>
  <si>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</si>
  <si>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</si>
  <si>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</si>
  <si>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</si>
  <si>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</si>
  <si>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</si>
  <si>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</si>
  <si>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</si>
  <si>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</si>
  <si>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</si>
  <si>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</si>
  <si>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</si>
  <si>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</si>
  <si>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</si>
  <si>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</si>
  <si>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</si>
  <si>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  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</si>
  <si>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</si>
  <si>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</si>
  <si>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НАЦИОНАЛЬНАЯ ЭКОНОМИКА</t>
  </si>
  <si>
    <t xml:space="preserve">    Сельское хозяйство и рыболовство</t>
  </si>
  <si>
    <t xml:space="preserve">    Водное хозяйство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</si>
  <si>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</si>
  <si>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</si>
  <si>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</si>
  <si>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</si>
  <si>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</si>
  <si>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</si>
  <si>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</si>
  <si>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</si>
  <si>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</si>
  <si>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</si>
  <si>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</si>
  <si>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</si>
  <si>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</si>
  <si>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</si>
  <si>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Профессиональная подготовка, переподготовка и повышение квалификации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</si>
  <si>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</si>
  <si>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</si>
  <si>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</si>
  <si>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</si>
  <si>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</si>
  <si>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</si>
  <si>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</si>
  <si>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</si>
  <si>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</si>
  <si>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</si>
  <si>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</si>
  <si>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</si>
  <si>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</si>
  <si>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>Спорт высших достижений</t>
  </si>
  <si>
    <t xml:space="preserve">    Другие вопросы в области физической культуры и спорта</t>
  </si>
  <si>
    <t xml:space="preserve">  СРЕДСТВА МАССОВОЙ ИНФОРМАЦИИ</t>
  </si>
  <si>
    <t xml:space="preserve">    Периодическая печать и издательства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</si>
  <si>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</si>
  <si>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</si>
  <si>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Всего расходов: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</si>
</sst>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0"/>
    <numFmt numFmtId="177" formatCode="0.0"/>
    <numFmt numFmtId="178" formatCode="#,##0.0"/>
  </numFmts>
  <fonts count="54"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0" fontId="30" fillId="0" borderId="0">
      <alignment/>
      <protection/>
    </xf>
    <xf numFmtId="0" fontId="30" fillId="20" borderId="0">
      <alignment shrinkToFit="1"/>
      <protection/>
    </xf>
    <xf numFmtId="0" fontId="31" fillId="0" borderId="2">
      <alignment horizontal="right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horizontal="left" wrapText="1"/>
      <protection/>
    </xf>
    <xf numFmtId="0" fontId="31" fillId="0" borderId="1">
      <alignment vertical="top" wrapText="1"/>
      <protection/>
    </xf>
    <xf numFmtId="1" fontId="30" fillId="0" borderId="1">
      <alignment vertical="top" wrapText="1"/>
      <protection/>
    </xf>
    <xf numFmtId="1" fontId="30" fillId="0" borderId="1">
      <alignment horizontal="center" vertical="top" shrinkToFit="1"/>
      <protection/>
    </xf>
    <xf numFmtId="0" fontId="30" fillId="20" borderId="0">
      <alignment horizontal="center"/>
      <protection/>
    </xf>
    <xf numFmtId="4" fontId="31" fillId="21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31" fillId="22" borderId="1">
      <alignment horizontal="right" vertical="top" shrinkToFit="1"/>
      <protection/>
    </xf>
    <xf numFmtId="0" fontId="30" fillId="0" borderId="0">
      <alignment vertical="top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3" applyNumberFormat="0" applyAlignment="0" applyProtection="0"/>
    <xf numFmtId="0" fontId="34" fillId="30" borderId="4" applyNumberFormat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0" fillId="0" borderId="1" xfId="39" applyNumberFormat="1" applyFont="1" applyProtection="1">
      <alignment horizontal="center" vertical="center" wrapText="1"/>
      <protection/>
    </xf>
    <xf numFmtId="0" fontId="51" fillId="0" borderId="1" xfId="48" applyNumberFormat="1" applyFont="1" applyProtection="1">
      <alignment vertical="top" wrapText="1"/>
      <protection/>
    </xf>
    <xf numFmtId="1" fontId="50" fillId="0" borderId="1" xfId="50" applyNumberFormat="1" applyFont="1" applyProtection="1">
      <alignment horizontal="center" vertical="top" shrinkToFit="1"/>
      <protection/>
    </xf>
    <xf numFmtId="1" fontId="51" fillId="0" borderId="1" xfId="50" applyNumberFormat="1" applyFont="1" applyProtection="1">
      <alignment horizontal="center" vertical="top" shrinkToFit="1"/>
      <protection/>
    </xf>
    <xf numFmtId="0" fontId="50" fillId="0" borderId="1" xfId="48" applyNumberFormat="1" applyFont="1" applyProtection="1">
      <alignment vertical="top" wrapText="1"/>
      <protection/>
    </xf>
    <xf numFmtId="4" fontId="50" fillId="0" borderId="12" xfId="0" applyNumberFormat="1" applyFont="1" applyBorder="1" applyAlignment="1">
      <alignment vertical="center" wrapText="1"/>
    </xf>
    <xf numFmtId="49" fontId="50" fillId="0" borderId="1" xfId="50" applyNumberFormat="1" applyFont="1" applyProtection="1">
      <alignment horizontal="center" vertical="top" shrinkToFit="1"/>
      <protection/>
    </xf>
    <xf numFmtId="4" fontId="50" fillId="0" borderId="1" xfId="50" applyNumberFormat="1" applyFont="1" applyProtection="1">
      <alignment horizontal="center" vertical="top" shrinkToFit="1"/>
      <protection/>
    </xf>
    <xf numFmtId="0" fontId="50" fillId="0" borderId="13" xfId="48" applyNumberFormat="1" applyFont="1" applyBorder="1" applyProtection="1">
      <alignment vertical="top" wrapText="1"/>
      <protection/>
    </xf>
    <xf numFmtId="1" fontId="50" fillId="0" borderId="13" xfId="50" applyNumberFormat="1" applyFont="1" applyBorder="1" applyProtection="1">
      <alignment horizontal="center" vertical="top" shrinkToFit="1"/>
      <protection/>
    </xf>
    <xf numFmtId="4" fontId="50" fillId="0" borderId="13" xfId="50" applyNumberFormat="1" applyFont="1" applyBorder="1" applyProtection="1">
      <alignment horizontal="center" vertical="top" shrinkToFit="1"/>
      <protection/>
    </xf>
    <xf numFmtId="4" fontId="51" fillId="0" borderId="12" xfId="0" applyNumberFormat="1" applyFont="1" applyBorder="1" applyAlignment="1">
      <alignment vertical="center" wrapText="1"/>
    </xf>
    <xf numFmtId="1" fontId="50" fillId="0" borderId="12" xfId="50" applyNumberFormat="1" applyFont="1" applyBorder="1" applyProtection="1">
      <alignment horizontal="center" vertical="top" shrinkToFit="1"/>
      <protection/>
    </xf>
    <xf numFmtId="49" fontId="51" fillId="0" borderId="1" xfId="50" applyNumberFormat="1" applyFont="1" applyProtection="1">
      <alignment horizontal="center" vertical="top" shrinkToFit="1"/>
      <protection/>
    </xf>
    <xf numFmtId="4" fontId="50" fillId="0" borderId="12" xfId="50" applyNumberFormat="1" applyFont="1" applyBorder="1" applyProtection="1">
      <alignment horizontal="center" vertical="top" shrinkToFit="1"/>
      <protection/>
    </xf>
    <xf numFmtId="1" fontId="50" fillId="0" borderId="14" xfId="50" applyNumberFormat="1" applyFont="1" applyBorder="1" applyProtection="1">
      <alignment horizontal="center" vertical="top" shrinkToFit="1"/>
      <protection/>
    </xf>
    <xf numFmtId="4" fontId="50" fillId="0" borderId="14" xfId="50" applyNumberFormat="1" applyFont="1" applyBorder="1" applyProtection="1">
      <alignment horizontal="center" vertical="top" shrinkToFit="1"/>
      <protection/>
    </xf>
    <xf numFmtId="0" fontId="52" fillId="0" borderId="2" xfId="42" applyNumberFormat="1" applyFont="1" applyProtection="1">
      <alignment horizontal="right"/>
      <protection/>
    </xf>
    <xf numFmtId="0" fontId="30" fillId="0" borderId="0" xfId="40" applyNumberFormat="1" applyProtection="1">
      <alignment/>
      <protection/>
    </xf>
    <xf numFmtId="0" fontId="50" fillId="0" borderId="1" xfId="39" applyNumberFormat="1" applyFont="1" applyFill="1" applyProtection="1">
      <alignment horizontal="center" vertical="center" wrapText="1"/>
      <protection/>
    </xf>
    <xf numFmtId="0" fontId="50" fillId="36" borderId="1" xfId="39" applyNumberFormat="1" applyFont="1" applyFill="1" applyProtection="1">
      <alignment horizontal="center" vertical="center" wrapText="1"/>
      <protection/>
    </xf>
    <xf numFmtId="4" fontId="51" fillId="0" borderId="1" xfId="50" applyNumberFormat="1" applyFont="1" applyFill="1" applyAlignment="1" applyProtection="1">
      <alignment horizontal="center" vertical="center" shrinkToFit="1"/>
      <protection/>
    </xf>
    <xf numFmtId="4" fontId="51" fillId="36" borderId="1" xfId="50" applyNumberFormat="1" applyFont="1" applyFill="1" applyAlignment="1" applyProtection="1">
      <alignment horizontal="center" vertical="center" shrinkToFit="1"/>
      <protection/>
    </xf>
    <xf numFmtId="4" fontId="1" fillId="0" borderId="15" xfId="0" applyNumberFormat="1" applyFont="1" applyFill="1" applyBorder="1" applyAlignment="1">
      <alignment horizontal="center" vertical="center"/>
    </xf>
    <xf numFmtId="4" fontId="50" fillId="0" borderId="1" xfId="50" applyNumberFormat="1" applyFont="1" applyFill="1" applyAlignment="1" applyProtection="1">
      <alignment horizontal="center" vertical="center" shrinkToFit="1"/>
      <protection/>
    </xf>
    <xf numFmtId="4" fontId="50" fillId="36" borderId="1" xfId="52" applyNumberFormat="1" applyFont="1" applyFill="1" applyAlignment="1" applyProtection="1">
      <alignment horizontal="center" vertical="center" shrinkToFit="1"/>
      <protection/>
    </xf>
    <xf numFmtId="176" fontId="50" fillId="0" borderId="1" xfId="50" applyNumberFormat="1" applyFont="1" applyFill="1" applyAlignment="1" applyProtection="1">
      <alignment horizontal="center" vertical="center" shrinkToFit="1"/>
      <protection/>
    </xf>
    <xf numFmtId="4" fontId="1" fillId="0" borderId="16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36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53" fillId="0" borderId="15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51" fillId="0" borderId="2" xfId="42" applyNumberFormat="1" applyFont="1" applyFill="1" applyAlignment="1" applyProtection="1">
      <alignment horizontal="center" vertical="center"/>
      <protection/>
    </xf>
    <xf numFmtId="4" fontId="51" fillId="36" borderId="2" xfId="42" applyNumberFormat="1" applyFont="1" applyFill="1" applyAlignment="1" applyProtection="1">
      <alignment horizontal="center" vertical="center"/>
      <protection/>
    </xf>
    <xf numFmtId="0" fontId="30" fillId="36" borderId="0" xfId="40" applyNumberFormat="1" applyFill="1" applyProtection="1">
      <alignment/>
      <protection/>
    </xf>
    <xf numFmtId="0" fontId="50" fillId="36" borderId="17" xfId="39" applyNumberFormat="1" applyFont="1" applyFill="1" applyBorder="1" applyProtection="1">
      <alignment horizontal="center" vertical="center" wrapText="1"/>
      <protection/>
    </xf>
    <xf numFmtId="4" fontId="51" fillId="36" borderId="1" xfId="55" applyNumberFormat="1" applyFont="1" applyFill="1" applyAlignment="1" applyProtection="1">
      <alignment horizontal="center" vertical="center" shrinkToFit="1"/>
      <protection/>
    </xf>
    <xf numFmtId="4" fontId="50" fillId="36" borderId="1" xfId="55" applyNumberFormat="1" applyFont="1" applyFill="1" applyAlignment="1" applyProtection="1">
      <alignment horizontal="center" vertical="center" shrinkToFit="1"/>
      <protection/>
    </xf>
    <xf numFmtId="4" fontId="50" fillId="36" borderId="17" xfId="52" applyNumberFormat="1" applyFont="1" applyFill="1" applyBorder="1" applyAlignment="1" applyProtection="1">
      <alignment horizontal="center" vertical="center" shrinkToFit="1"/>
      <protection/>
    </xf>
    <xf numFmtId="4" fontId="51" fillId="36" borderId="17" xfId="50" applyNumberFormat="1" applyFont="1" applyFill="1" applyBorder="1" applyAlignment="1" applyProtection="1">
      <alignment horizontal="center" vertical="center" shrinkToFit="1"/>
      <protection/>
    </xf>
    <xf numFmtId="4" fontId="51" fillId="36" borderId="2" xfId="44" applyNumberFormat="1" applyFont="1" applyFill="1" applyAlignment="1" applyProtection="1">
      <alignment horizontal="center" vertical="center" shrinkToFit="1"/>
      <protection/>
    </xf>
    <xf numFmtId="0" fontId="50" fillId="36" borderId="12" xfId="40" applyNumberFormat="1" applyFont="1" applyFill="1" applyBorder="1" applyAlignment="1" applyProtection="1">
      <alignment wrapText="1"/>
      <protection/>
    </xf>
    <xf numFmtId="177" fontId="51" fillId="36" borderId="12" xfId="40" applyNumberFormat="1" applyFont="1" applyFill="1" applyBorder="1" applyAlignment="1" applyProtection="1">
      <alignment horizontal="center" vertical="center"/>
      <protection/>
    </xf>
    <xf numFmtId="178" fontId="2" fillId="36" borderId="12" xfId="0" applyNumberFormat="1" applyFont="1" applyFill="1" applyBorder="1" applyAlignment="1" applyProtection="1">
      <alignment horizontal="center" vertical="center"/>
      <protection locked="0"/>
    </xf>
    <xf numFmtId="178" fontId="50" fillId="36" borderId="12" xfId="40" applyNumberFormat="1" applyFont="1" applyFill="1" applyBorder="1" applyAlignment="1" applyProtection="1">
      <alignment horizontal="center" vertical="center"/>
      <protection/>
    </xf>
    <xf numFmtId="178" fontId="1" fillId="36" borderId="12" xfId="0" applyNumberFormat="1" applyFont="1" applyFill="1" applyBorder="1" applyAlignment="1" applyProtection="1">
      <alignment horizontal="center" vertical="center"/>
      <protection locked="0"/>
    </xf>
    <xf numFmtId="178" fontId="51" fillId="36" borderId="12" xfId="40" applyNumberFormat="1" applyFont="1" applyFill="1" applyBorder="1" applyAlignment="1" applyProtection="1">
      <alignment horizontal="center" vertical="center"/>
      <protection/>
    </xf>
    <xf numFmtId="177" fontId="2" fillId="36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0" xfId="45" applyNumberFormat="1" applyProtection="1">
      <alignment horizontal="center"/>
      <protection/>
    </xf>
    <xf numFmtId="0" fontId="32" fillId="0" borderId="0" xfId="45">
      <alignment horizontal="center"/>
      <protection/>
    </xf>
    <xf numFmtId="0" fontId="32" fillId="36" borderId="0" xfId="45" applyFill="1">
      <alignment horizontal="center"/>
      <protection/>
    </xf>
    <xf numFmtId="0" fontId="32" fillId="0" borderId="0" xfId="45" applyNumberFormat="1" applyAlignment="1" applyProtection="1">
      <alignment horizontal="center" wrapText="1"/>
      <protection/>
    </xf>
    <xf numFmtId="0" fontId="32" fillId="0" borderId="0" xfId="45" applyAlignment="1">
      <alignment horizontal="center" wrapText="1"/>
      <protection/>
    </xf>
    <xf numFmtId="0" fontId="32" fillId="36" borderId="0" xfId="45" applyFill="1" applyAlignment="1">
      <alignment horizontal="center" wrapText="1"/>
      <protection/>
    </xf>
    <xf numFmtId="0" fontId="30" fillId="0" borderId="0" xfId="46" applyNumberFormat="1" applyProtection="1">
      <alignment horizontal="right"/>
      <protection/>
    </xf>
    <xf numFmtId="0" fontId="30" fillId="0" borderId="0" xfId="46">
      <alignment horizontal="right"/>
      <protection/>
    </xf>
    <xf numFmtId="0" fontId="30" fillId="36" borderId="0" xfId="46" applyFill="1">
      <alignment horizontal="right"/>
      <protection/>
    </xf>
    <xf numFmtId="0" fontId="52" fillId="0" borderId="2" xfId="42" applyNumberFormat="1" applyFont="1" applyProtection="1">
      <alignment horizontal="right"/>
      <protection/>
    </xf>
    <xf numFmtId="0" fontId="52" fillId="0" borderId="2" xfId="42" applyFont="1">
      <alignment horizontal="right"/>
      <protection/>
    </xf>
    <xf numFmtId="0" fontId="30" fillId="0" borderId="0" xfId="47" applyNumberFormat="1" applyProtection="1">
      <alignment horizontal="left" wrapText="1"/>
      <protection/>
    </xf>
    <xf numFmtId="0" fontId="30" fillId="0" borderId="0" xfId="47">
      <alignment horizontal="left" wrapText="1"/>
      <protection/>
    </xf>
    <xf numFmtId="0" fontId="30" fillId="36" borderId="0" xfId="47" applyFill="1">
      <alignment horizontal="left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showGridLines="0" tabSelected="1" zoomScaleSheetLayoutView="100" workbookViewId="0" topLeftCell="A1">
      <pane ySplit="4" topLeftCell="A5" activePane="bottomLeft" state="frozen"/>
      <selection pane="topLeft" activeCell="A1" sqref="A1"/>
      <selection pane="bottomLeft" activeCell="AA3" sqref="AA3"/>
    </sheetView>
  </sheetViews>
  <sheetFormatPr defaultColWidth="9.140625" defaultRowHeight="15" outlineLevelRow="1"/>
  <cols>
    <col min="1" max="1" width="40.00390625" style="1" customWidth="1"/>
    <col min="2" max="2" width="7.7109375" style="1" hidden="1" customWidth="1"/>
    <col min="3" max="3" width="5.57421875" style="1" customWidth="1"/>
    <col min="4" max="4" width="5.7109375" style="1" customWidth="1"/>
    <col min="5" max="5" width="10.7109375" style="1" hidden="1" customWidth="1"/>
    <col min="6" max="6" width="7.7109375" style="1" hidden="1" customWidth="1"/>
    <col min="7" max="13" width="9.140625" style="1" hidden="1" customWidth="1"/>
    <col min="14" max="14" width="20.00390625" style="1" customWidth="1"/>
    <col min="15" max="15" width="21.00390625" style="1" customWidth="1"/>
    <col min="16" max="16" width="21.00390625" style="2" customWidth="1"/>
    <col min="17" max="22" width="9.140625" style="2" hidden="1" customWidth="1"/>
    <col min="23" max="23" width="22.421875" style="2" customWidth="1"/>
    <col min="24" max="24" width="21.28125" style="2" customWidth="1"/>
    <col min="25" max="25" width="16.57421875" style="2" customWidth="1"/>
    <col min="26" max="26" width="16.28125" style="2" customWidth="1"/>
    <col min="27" max="16384" width="9.140625" style="1" customWidth="1"/>
  </cols>
  <sheetData>
    <row r="1" spans="1:25" ht="15.7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55"/>
      <c r="R1" s="55"/>
      <c r="S1" s="55"/>
      <c r="T1" s="55"/>
      <c r="U1" s="55"/>
      <c r="V1" s="55"/>
      <c r="W1" s="55"/>
      <c r="X1" s="55"/>
      <c r="Y1" s="39"/>
    </row>
    <row r="2" spans="1:25" ht="44.25" customHeigh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8"/>
      <c r="R2" s="58"/>
      <c r="S2" s="58"/>
      <c r="T2" s="58"/>
      <c r="U2" s="58"/>
      <c r="V2" s="58"/>
      <c r="W2" s="58"/>
      <c r="X2" s="58"/>
      <c r="Y2" s="39"/>
    </row>
    <row r="3" spans="1:25" ht="30" customHeight="1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39"/>
    </row>
    <row r="4" spans="1:26" ht="101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22" t="s">
        <v>9</v>
      </c>
      <c r="O4" s="22" t="s">
        <v>10</v>
      </c>
      <c r="P4" s="23" t="s">
        <v>11</v>
      </c>
      <c r="Q4" s="23" t="s">
        <v>8</v>
      </c>
      <c r="R4" s="23" t="s">
        <v>8</v>
      </c>
      <c r="S4" s="23" t="s">
        <v>8</v>
      </c>
      <c r="T4" s="23" t="s">
        <v>8</v>
      </c>
      <c r="U4" s="23" t="s">
        <v>8</v>
      </c>
      <c r="V4" s="23" t="s">
        <v>8</v>
      </c>
      <c r="W4" s="23" t="s">
        <v>12</v>
      </c>
      <c r="X4" s="40" t="s">
        <v>13</v>
      </c>
      <c r="Y4" s="46" t="s">
        <v>14</v>
      </c>
      <c r="Z4" s="46" t="s">
        <v>15</v>
      </c>
    </row>
    <row r="5" spans="1:26" ht="31.5">
      <c r="A5" s="4" t="s">
        <v>16</v>
      </c>
      <c r="B5" s="5" t="s">
        <v>17</v>
      </c>
      <c r="C5" s="6" t="s">
        <v>18</v>
      </c>
      <c r="D5" s="6" t="s">
        <v>19</v>
      </c>
      <c r="E5" s="6" t="s">
        <v>20</v>
      </c>
      <c r="F5" s="6" t="s">
        <v>17</v>
      </c>
      <c r="G5" s="6" t="s">
        <v>17</v>
      </c>
      <c r="H5" s="6"/>
      <c r="I5" s="6"/>
      <c r="J5" s="6"/>
      <c r="K5" s="6"/>
      <c r="L5" s="6"/>
      <c r="M5" s="6"/>
      <c r="N5" s="24">
        <f>N6+N7+N8+N9+N10+N11+N13</f>
        <v>175450521.3</v>
      </c>
      <c r="O5" s="24">
        <f>O6+O7+O8+O9+O10+O13+O12</f>
        <v>226965163.18</v>
      </c>
      <c r="P5" s="25">
        <f>P6+P7+P8+P9+P10+P13+P12</f>
        <v>219768323.34</v>
      </c>
      <c r="Q5" s="41"/>
      <c r="R5" s="41"/>
      <c r="S5" s="41"/>
      <c r="T5" s="41"/>
      <c r="U5" s="41"/>
      <c r="V5" s="41"/>
      <c r="W5" s="25">
        <f>W6+W7+W8+W9+W10+W13+W12</f>
        <v>216039079.92000002</v>
      </c>
      <c r="X5" s="25">
        <f>X6+X7+X8+X9+X10+X13+X12</f>
        <v>223101318.61</v>
      </c>
      <c r="Y5" s="47">
        <f>P5/N5*100</f>
        <v>125.25943024371054</v>
      </c>
      <c r="Z5" s="48">
        <f>P5/O5*100</f>
        <v>96.82909934759795</v>
      </c>
    </row>
    <row r="6" spans="1:26" ht="63" outlineLevel="1">
      <c r="A6" s="7" t="s">
        <v>21</v>
      </c>
      <c r="B6" s="5" t="s">
        <v>17</v>
      </c>
      <c r="C6" s="5" t="s">
        <v>18</v>
      </c>
      <c r="D6" s="5" t="s">
        <v>22</v>
      </c>
      <c r="E6" s="5" t="s">
        <v>20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26">
        <v>3036202.22</v>
      </c>
      <c r="O6" s="27">
        <v>3239760.5</v>
      </c>
      <c r="P6" s="28">
        <v>3232642.93</v>
      </c>
      <c r="Q6" s="42" t="s">
        <v>23</v>
      </c>
      <c r="R6" s="42" t="s">
        <v>24</v>
      </c>
      <c r="S6" s="42"/>
      <c r="T6" s="42"/>
      <c r="U6" s="42"/>
      <c r="V6" s="42"/>
      <c r="W6" s="28">
        <v>3341048.9</v>
      </c>
      <c r="X6" s="43">
        <v>3472526.81</v>
      </c>
      <c r="Y6" s="49">
        <f>P6/N6*100</f>
        <v>106.46994817097526</v>
      </c>
      <c r="Z6" s="50">
        <f>P6/O6*100</f>
        <v>99.7803056738299</v>
      </c>
    </row>
    <row r="7" spans="1:26" ht="78.75" outlineLevel="1">
      <c r="A7" s="7" t="s">
        <v>25</v>
      </c>
      <c r="B7" s="5" t="s">
        <v>17</v>
      </c>
      <c r="C7" s="5" t="s">
        <v>18</v>
      </c>
      <c r="D7" s="5" t="s">
        <v>26</v>
      </c>
      <c r="E7" s="5" t="s">
        <v>20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26">
        <v>9648894.29</v>
      </c>
      <c r="O7" s="27">
        <v>10541322.43</v>
      </c>
      <c r="P7" s="28">
        <v>11104359.25</v>
      </c>
      <c r="Q7" s="42"/>
      <c r="R7" s="42"/>
      <c r="S7" s="42"/>
      <c r="T7" s="42"/>
      <c r="U7" s="42"/>
      <c r="V7" s="42"/>
      <c r="W7" s="28">
        <v>11852986.54</v>
      </c>
      <c r="X7" s="43">
        <v>12283837.03</v>
      </c>
      <c r="Y7" s="49">
        <f aca="true" t="shared" si="0" ref="Y7:Y53">P7/N7*100</f>
        <v>115.08426682120903</v>
      </c>
      <c r="Z7" s="50">
        <f aca="true" t="shared" si="1" ref="Z7:Z53">P7/O7*100</f>
        <v>105.34123516037826</v>
      </c>
    </row>
    <row r="8" spans="1:26" ht="94.5" outlineLevel="1">
      <c r="A8" s="7" t="s">
        <v>27</v>
      </c>
      <c r="B8" s="5" t="s">
        <v>17</v>
      </c>
      <c r="C8" s="5" t="s">
        <v>18</v>
      </c>
      <c r="D8" s="5" t="s">
        <v>28</v>
      </c>
      <c r="E8" s="5" t="s">
        <v>20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26">
        <v>16922966.18</v>
      </c>
      <c r="O8" s="27">
        <v>17990748.44</v>
      </c>
      <c r="P8" s="28">
        <v>19390565.89</v>
      </c>
      <c r="Q8" s="42"/>
      <c r="R8" s="42"/>
      <c r="S8" s="42"/>
      <c r="T8" s="42"/>
      <c r="U8" s="42"/>
      <c r="V8" s="42"/>
      <c r="W8" s="28">
        <v>22094597.05</v>
      </c>
      <c r="X8" s="43">
        <v>22978286.94</v>
      </c>
      <c r="Y8" s="49">
        <f t="shared" si="0"/>
        <v>114.58136643277273</v>
      </c>
      <c r="Z8" s="50">
        <f t="shared" si="1"/>
        <v>107.78076273295942</v>
      </c>
    </row>
    <row r="9" spans="1:26" ht="15.75" outlineLevel="1">
      <c r="A9" s="7" t="s">
        <v>29</v>
      </c>
      <c r="B9" s="5" t="s">
        <v>17</v>
      </c>
      <c r="C9" s="5" t="s">
        <v>18</v>
      </c>
      <c r="D9" s="5" t="s">
        <v>30</v>
      </c>
      <c r="E9" s="5" t="s">
        <v>20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26">
        <v>533081</v>
      </c>
      <c r="O9" s="29">
        <v>10635</v>
      </c>
      <c r="P9" s="28">
        <v>9205</v>
      </c>
      <c r="Q9" s="42"/>
      <c r="R9" s="42"/>
      <c r="S9" s="42"/>
      <c r="T9" s="42"/>
      <c r="U9" s="42"/>
      <c r="V9" s="42"/>
      <c r="W9" s="28">
        <v>8198</v>
      </c>
      <c r="X9" s="43">
        <v>8198</v>
      </c>
      <c r="Y9" s="49">
        <f t="shared" si="0"/>
        <v>1.7267544707089542</v>
      </c>
      <c r="Z9" s="50">
        <f t="shared" si="1"/>
        <v>86.55383168782322</v>
      </c>
    </row>
    <row r="10" spans="1:26" ht="63.75" customHeight="1" outlineLevel="1">
      <c r="A10" s="7" t="s">
        <v>31</v>
      </c>
      <c r="B10" s="5" t="s">
        <v>17</v>
      </c>
      <c r="C10" s="5" t="s">
        <v>18</v>
      </c>
      <c r="D10" s="5" t="s">
        <v>32</v>
      </c>
      <c r="E10" s="5" t="s">
        <v>20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26">
        <v>16998002.06</v>
      </c>
      <c r="O10" s="27">
        <v>18766492.07</v>
      </c>
      <c r="P10" s="28">
        <v>20487694.03</v>
      </c>
      <c r="Q10" s="42"/>
      <c r="R10" s="42"/>
      <c r="S10" s="42"/>
      <c r="T10" s="42"/>
      <c r="U10" s="42"/>
      <c r="V10" s="42"/>
      <c r="W10" s="28">
        <v>21278628.87</v>
      </c>
      <c r="X10" s="43">
        <v>21991375.11</v>
      </c>
      <c r="Y10" s="49">
        <f t="shared" si="0"/>
        <v>120.53001263137865</v>
      </c>
      <c r="Z10" s="50">
        <f t="shared" si="1"/>
        <v>109.17167659027498</v>
      </c>
    </row>
    <row r="11" spans="1:26" ht="31.5" outlineLevel="1">
      <c r="A11" s="8" t="s">
        <v>33</v>
      </c>
      <c r="B11" s="5"/>
      <c r="C11" s="9" t="s">
        <v>18</v>
      </c>
      <c r="D11" s="9" t="s">
        <v>34</v>
      </c>
      <c r="E11" s="10"/>
      <c r="F11" s="10"/>
      <c r="G11" s="10"/>
      <c r="H11" s="10"/>
      <c r="I11" s="10"/>
      <c r="J11" s="10"/>
      <c r="K11" s="10"/>
      <c r="L11" s="10"/>
      <c r="M11" s="10"/>
      <c r="N11" s="26">
        <v>6919968.19</v>
      </c>
      <c r="O11" s="27">
        <v>0</v>
      </c>
      <c r="P11" s="28">
        <v>0</v>
      </c>
      <c r="Q11" s="42"/>
      <c r="R11" s="42"/>
      <c r="S11" s="42"/>
      <c r="T11" s="42"/>
      <c r="U11" s="42"/>
      <c r="V11" s="42"/>
      <c r="W11" s="28">
        <v>0</v>
      </c>
      <c r="X11" s="43">
        <v>0</v>
      </c>
      <c r="Y11" s="49">
        <f t="shared" si="0"/>
        <v>0</v>
      </c>
      <c r="Z11" s="50">
        <v>0</v>
      </c>
    </row>
    <row r="12" spans="1:26" ht="15.75" outlineLevel="1">
      <c r="A12" s="7" t="s">
        <v>35</v>
      </c>
      <c r="B12" s="5" t="s">
        <v>17</v>
      </c>
      <c r="C12" s="10" t="s">
        <v>18</v>
      </c>
      <c r="D12" s="10" t="s">
        <v>36</v>
      </c>
      <c r="E12" s="10" t="s">
        <v>20</v>
      </c>
      <c r="F12" s="10" t="s">
        <v>17</v>
      </c>
      <c r="G12" s="10" t="s">
        <v>17</v>
      </c>
      <c r="H12" s="10"/>
      <c r="I12" s="10"/>
      <c r="J12" s="10"/>
      <c r="K12" s="10"/>
      <c r="L12" s="10"/>
      <c r="M12" s="10"/>
      <c r="N12" s="26"/>
      <c r="O12" s="27">
        <v>20505004</v>
      </c>
      <c r="P12" s="28">
        <v>2200000</v>
      </c>
      <c r="Q12" s="28">
        <v>2200001</v>
      </c>
      <c r="R12" s="28">
        <v>2200002</v>
      </c>
      <c r="S12" s="28">
        <v>2200003</v>
      </c>
      <c r="T12" s="28">
        <v>2200004</v>
      </c>
      <c r="U12" s="28">
        <v>2200005</v>
      </c>
      <c r="V12" s="28">
        <v>2200006</v>
      </c>
      <c r="W12" s="28">
        <v>2200000</v>
      </c>
      <c r="X12" s="28">
        <v>2200000</v>
      </c>
      <c r="Y12" s="49">
        <v>0</v>
      </c>
      <c r="Z12" s="50">
        <f t="shared" si="1"/>
        <v>10.729088372769887</v>
      </c>
    </row>
    <row r="13" spans="1:26" ht="31.5" outlineLevel="1">
      <c r="A13" s="11" t="s">
        <v>37</v>
      </c>
      <c r="B13" s="12" t="s">
        <v>17</v>
      </c>
      <c r="C13" s="13" t="s">
        <v>18</v>
      </c>
      <c r="D13" s="13" t="s">
        <v>38</v>
      </c>
      <c r="E13" s="13" t="s">
        <v>20</v>
      </c>
      <c r="F13" s="13" t="s">
        <v>17</v>
      </c>
      <c r="G13" s="13" t="s">
        <v>17</v>
      </c>
      <c r="H13" s="13"/>
      <c r="I13" s="13"/>
      <c r="J13" s="13"/>
      <c r="K13" s="13"/>
      <c r="L13" s="13"/>
      <c r="M13" s="13"/>
      <c r="N13" s="30">
        <v>121391407.36</v>
      </c>
      <c r="O13" s="27">
        <v>155911200.74</v>
      </c>
      <c r="P13" s="28">
        <v>163343856.24</v>
      </c>
      <c r="Q13" s="42"/>
      <c r="R13" s="42"/>
      <c r="S13" s="42"/>
      <c r="T13" s="42"/>
      <c r="U13" s="42"/>
      <c r="V13" s="42"/>
      <c r="W13" s="28">
        <v>155263620.56</v>
      </c>
      <c r="X13" s="43">
        <v>160167094.72</v>
      </c>
      <c r="Y13" s="49">
        <f t="shared" si="0"/>
        <v>134.55965277310383</v>
      </c>
      <c r="Z13" s="50">
        <f t="shared" si="1"/>
        <v>104.76723639143464</v>
      </c>
    </row>
    <row r="14" spans="1:26" ht="15.75" outlineLevel="1">
      <c r="A14" s="14" t="s">
        <v>39</v>
      </c>
      <c r="B14" s="15"/>
      <c r="C14" s="16" t="s">
        <v>22</v>
      </c>
      <c r="D14" s="16" t="s">
        <v>19</v>
      </c>
      <c r="E14" s="17"/>
      <c r="F14" s="17"/>
      <c r="G14" s="17"/>
      <c r="H14" s="17"/>
      <c r="I14" s="17"/>
      <c r="J14" s="17"/>
      <c r="K14" s="17"/>
      <c r="L14" s="17"/>
      <c r="M14" s="17"/>
      <c r="N14" s="31">
        <f>N15</f>
        <v>585075</v>
      </c>
      <c r="O14" s="31">
        <f aca="true" t="shared" si="2" ref="O14:X14">O15</f>
        <v>0</v>
      </c>
      <c r="P14" s="32">
        <f t="shared" si="2"/>
        <v>0</v>
      </c>
      <c r="Q14" s="32">
        <f t="shared" si="2"/>
        <v>0</v>
      </c>
      <c r="R14" s="32">
        <f t="shared" si="2"/>
        <v>0</v>
      </c>
      <c r="S14" s="32">
        <f t="shared" si="2"/>
        <v>0</v>
      </c>
      <c r="T14" s="32">
        <f t="shared" si="2"/>
        <v>0</v>
      </c>
      <c r="U14" s="32">
        <f t="shared" si="2"/>
        <v>0</v>
      </c>
      <c r="V14" s="32">
        <f t="shared" si="2"/>
        <v>0</v>
      </c>
      <c r="W14" s="32">
        <f t="shared" si="2"/>
        <v>0</v>
      </c>
      <c r="X14" s="32">
        <f t="shared" si="2"/>
        <v>0</v>
      </c>
      <c r="Y14" s="49">
        <f t="shared" si="0"/>
        <v>0</v>
      </c>
      <c r="Z14" s="50">
        <v>0</v>
      </c>
    </row>
    <row r="15" spans="1:26" ht="31.5" outlineLevel="1">
      <c r="A15" s="8" t="s">
        <v>40</v>
      </c>
      <c r="B15" s="18"/>
      <c r="C15" s="16" t="s">
        <v>22</v>
      </c>
      <c r="D15" s="16" t="s">
        <v>26</v>
      </c>
      <c r="E15" s="19"/>
      <c r="F15" s="19"/>
      <c r="G15" s="19"/>
      <c r="H15" s="19"/>
      <c r="I15" s="19"/>
      <c r="J15" s="19"/>
      <c r="K15" s="19"/>
      <c r="L15" s="19"/>
      <c r="M15" s="19"/>
      <c r="N15" s="26">
        <v>585075</v>
      </c>
      <c r="O15" s="27">
        <v>0</v>
      </c>
      <c r="P15" s="28">
        <v>0</v>
      </c>
      <c r="Q15" s="42"/>
      <c r="R15" s="42"/>
      <c r="S15" s="42"/>
      <c r="T15" s="42"/>
      <c r="U15" s="42"/>
      <c r="V15" s="42"/>
      <c r="W15" s="28">
        <v>0</v>
      </c>
      <c r="X15" s="43">
        <v>0</v>
      </c>
      <c r="Y15" s="49">
        <v>0</v>
      </c>
      <c r="Z15" s="50">
        <v>0</v>
      </c>
    </row>
    <row r="16" spans="1:26" ht="63">
      <c r="A16" s="4" t="s">
        <v>41</v>
      </c>
      <c r="B16" s="5" t="s">
        <v>17</v>
      </c>
      <c r="C16" s="6" t="s">
        <v>26</v>
      </c>
      <c r="D16" s="6" t="s">
        <v>19</v>
      </c>
      <c r="E16" s="6" t="s">
        <v>20</v>
      </c>
      <c r="F16" s="6" t="s">
        <v>17</v>
      </c>
      <c r="G16" s="6" t="s">
        <v>17</v>
      </c>
      <c r="H16" s="6"/>
      <c r="I16" s="6"/>
      <c r="J16" s="6"/>
      <c r="K16" s="6"/>
      <c r="L16" s="6"/>
      <c r="M16" s="6"/>
      <c r="N16" s="24">
        <f>N17+N18</f>
        <v>19145215.55</v>
      </c>
      <c r="O16" s="24">
        <f aca="true" t="shared" si="3" ref="O16:X16">O17+O18</f>
        <v>21741702.41</v>
      </c>
      <c r="P16" s="25">
        <f t="shared" si="3"/>
        <v>22851460.94</v>
      </c>
      <c r="Q16" s="25">
        <f t="shared" si="3"/>
        <v>0</v>
      </c>
      <c r="R16" s="25">
        <f t="shared" si="3"/>
        <v>0</v>
      </c>
      <c r="S16" s="25">
        <f t="shared" si="3"/>
        <v>0</v>
      </c>
      <c r="T16" s="25">
        <f t="shared" si="3"/>
        <v>0</v>
      </c>
      <c r="U16" s="25">
        <f t="shared" si="3"/>
        <v>0</v>
      </c>
      <c r="V16" s="25">
        <f t="shared" si="3"/>
        <v>0</v>
      </c>
      <c r="W16" s="25">
        <f t="shared" si="3"/>
        <v>23722580.03</v>
      </c>
      <c r="X16" s="25">
        <f t="shared" si="3"/>
        <v>24619361.9</v>
      </c>
      <c r="Y16" s="51">
        <f t="shared" si="0"/>
        <v>119.35859839405151</v>
      </c>
      <c r="Z16" s="48">
        <f t="shared" si="1"/>
        <v>105.10428534561107</v>
      </c>
    </row>
    <row r="17" spans="1:26" ht="15.75" outlineLevel="1">
      <c r="A17" s="7" t="s">
        <v>42</v>
      </c>
      <c r="B17" s="5" t="s">
        <v>17</v>
      </c>
      <c r="C17" s="5" t="s">
        <v>26</v>
      </c>
      <c r="D17" s="5" t="s">
        <v>43</v>
      </c>
      <c r="E17" s="5" t="s">
        <v>20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27">
        <v>0</v>
      </c>
      <c r="O17" s="27">
        <v>40793.93</v>
      </c>
      <c r="P17" s="28">
        <v>61000</v>
      </c>
      <c r="Q17" s="42"/>
      <c r="R17" s="42"/>
      <c r="S17" s="42"/>
      <c r="T17" s="42"/>
      <c r="U17" s="42"/>
      <c r="V17" s="42"/>
      <c r="W17" s="28">
        <v>10000</v>
      </c>
      <c r="X17" s="43">
        <v>10000</v>
      </c>
      <c r="Y17" s="49">
        <v>0</v>
      </c>
      <c r="Z17" s="50">
        <v>0</v>
      </c>
    </row>
    <row r="18" spans="1:26" ht="63" outlineLevel="1">
      <c r="A18" s="7" t="s">
        <v>44</v>
      </c>
      <c r="B18" s="5"/>
      <c r="C18" s="9" t="s">
        <v>26</v>
      </c>
      <c r="D18" s="9">
        <v>10</v>
      </c>
      <c r="E18" s="5"/>
      <c r="F18" s="5"/>
      <c r="G18" s="5"/>
      <c r="H18" s="5"/>
      <c r="I18" s="5"/>
      <c r="J18" s="5"/>
      <c r="K18" s="5"/>
      <c r="L18" s="5"/>
      <c r="M18" s="5"/>
      <c r="N18" s="26">
        <v>19145215.55</v>
      </c>
      <c r="O18" s="27">
        <v>21700908.48</v>
      </c>
      <c r="P18" s="28">
        <v>22790460.94</v>
      </c>
      <c r="Q18" s="42"/>
      <c r="R18" s="42"/>
      <c r="S18" s="42"/>
      <c r="T18" s="42"/>
      <c r="U18" s="42"/>
      <c r="V18" s="42"/>
      <c r="W18" s="28">
        <v>23712580.03</v>
      </c>
      <c r="X18" s="43">
        <v>24609361.9</v>
      </c>
      <c r="Y18" s="49">
        <f t="shared" si="0"/>
        <v>119.0399809314239</v>
      </c>
      <c r="Z18" s="50">
        <f t="shared" si="1"/>
        <v>105.02076888165375</v>
      </c>
    </row>
    <row r="19" spans="1:26" ht="15.75">
      <c r="A19" s="4" t="s">
        <v>45</v>
      </c>
      <c r="B19" s="5" t="s">
        <v>17</v>
      </c>
      <c r="C19" s="5" t="s">
        <v>28</v>
      </c>
      <c r="D19" s="5" t="s">
        <v>19</v>
      </c>
      <c r="E19" s="5" t="s">
        <v>20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24">
        <f>N20+N21+N22+N23+N24</f>
        <v>209032018.73000002</v>
      </c>
      <c r="O19" s="24">
        <f>O20+O21+O22+O23+O24</f>
        <v>229724767.49</v>
      </c>
      <c r="P19" s="25">
        <f>P20+P21+P22+P23+P24</f>
        <v>49042369.82</v>
      </c>
      <c r="Q19" s="41"/>
      <c r="R19" s="41"/>
      <c r="S19" s="41"/>
      <c r="T19" s="41"/>
      <c r="U19" s="41"/>
      <c r="V19" s="41"/>
      <c r="W19" s="25">
        <f>W20+W21+W22+W23+W24</f>
        <v>16183764.98</v>
      </c>
      <c r="X19" s="44">
        <f>X20+X21+X22+X23+X24</f>
        <v>16243764.98</v>
      </c>
      <c r="Y19" s="51">
        <f t="shared" si="0"/>
        <v>23.46165440010722</v>
      </c>
      <c r="Z19" s="48">
        <f t="shared" si="1"/>
        <v>21.34831622895639</v>
      </c>
    </row>
    <row r="20" spans="1:26" ht="15.75" outlineLevel="1">
      <c r="A20" s="7" t="s">
        <v>46</v>
      </c>
      <c r="B20" s="5" t="s">
        <v>17</v>
      </c>
      <c r="C20" s="5" t="s">
        <v>28</v>
      </c>
      <c r="D20" s="5" t="s">
        <v>30</v>
      </c>
      <c r="E20" s="5" t="s">
        <v>20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26">
        <v>4239596.03</v>
      </c>
      <c r="O20" s="27">
        <v>4597915.69</v>
      </c>
      <c r="P20" s="28">
        <v>4597915.69</v>
      </c>
      <c r="Q20" s="42"/>
      <c r="R20" s="42"/>
      <c r="S20" s="42"/>
      <c r="T20" s="42"/>
      <c r="U20" s="42"/>
      <c r="V20" s="42"/>
      <c r="W20" s="28">
        <v>4597915.69</v>
      </c>
      <c r="X20" s="43">
        <v>4597915.69</v>
      </c>
      <c r="Y20" s="49">
        <f t="shared" si="0"/>
        <v>108.45174062491986</v>
      </c>
      <c r="Z20" s="50">
        <f t="shared" si="1"/>
        <v>100</v>
      </c>
    </row>
    <row r="21" spans="1:26" ht="15.75" outlineLevel="1">
      <c r="A21" s="7" t="s">
        <v>47</v>
      </c>
      <c r="B21" s="5" t="s">
        <v>17</v>
      </c>
      <c r="C21" s="5" t="s">
        <v>28</v>
      </c>
      <c r="D21" s="5" t="s">
        <v>32</v>
      </c>
      <c r="E21" s="5" t="s">
        <v>20</v>
      </c>
      <c r="F21" s="5" t="s">
        <v>17</v>
      </c>
      <c r="G21" s="5" t="s">
        <v>17</v>
      </c>
      <c r="H21" s="5"/>
      <c r="I21" s="5"/>
      <c r="J21" s="5"/>
      <c r="K21" s="5"/>
      <c r="L21" s="5"/>
      <c r="M21" s="5"/>
      <c r="N21" s="26">
        <v>0</v>
      </c>
      <c r="O21" s="27">
        <v>1171571.51</v>
      </c>
      <c r="P21" s="28">
        <v>0</v>
      </c>
      <c r="Q21" s="42"/>
      <c r="R21" s="42"/>
      <c r="S21" s="42"/>
      <c r="T21" s="42"/>
      <c r="U21" s="42"/>
      <c r="V21" s="42"/>
      <c r="W21" s="28">
        <v>0</v>
      </c>
      <c r="X21" s="43">
        <v>0</v>
      </c>
      <c r="Y21" s="49">
        <v>0</v>
      </c>
      <c r="Z21" s="50">
        <v>0</v>
      </c>
    </row>
    <row r="22" spans="1:26" ht="15.75" outlineLevel="1">
      <c r="A22" s="7" t="s">
        <v>48</v>
      </c>
      <c r="B22" s="5" t="s">
        <v>17</v>
      </c>
      <c r="C22" s="5" t="s">
        <v>28</v>
      </c>
      <c r="D22" s="5" t="s">
        <v>49</v>
      </c>
      <c r="E22" s="5" t="s">
        <v>20</v>
      </c>
      <c r="F22" s="5" t="s">
        <v>17</v>
      </c>
      <c r="G22" s="5" t="s">
        <v>17</v>
      </c>
      <c r="H22" s="5"/>
      <c r="I22" s="5"/>
      <c r="J22" s="5"/>
      <c r="K22" s="5"/>
      <c r="L22" s="5"/>
      <c r="M22" s="5"/>
      <c r="N22" s="26">
        <v>3387.08</v>
      </c>
      <c r="O22" s="27">
        <v>3387.08</v>
      </c>
      <c r="P22" s="28">
        <v>16003423.66</v>
      </c>
      <c r="Q22" s="42"/>
      <c r="R22" s="42"/>
      <c r="S22" s="42"/>
      <c r="T22" s="42"/>
      <c r="U22" s="42"/>
      <c r="V22" s="42"/>
      <c r="W22" s="28">
        <v>3387.08</v>
      </c>
      <c r="X22" s="43">
        <v>3387.08</v>
      </c>
      <c r="Y22" s="49">
        <f t="shared" si="0"/>
        <v>472484.3717892698</v>
      </c>
      <c r="Z22" s="50">
        <f t="shared" si="1"/>
        <v>472484.3717892698</v>
      </c>
    </row>
    <row r="23" spans="1:26" ht="31.5" outlineLevel="1">
      <c r="A23" s="7" t="s">
        <v>50</v>
      </c>
      <c r="B23" s="5" t="s">
        <v>17</v>
      </c>
      <c r="C23" s="5" t="s">
        <v>28</v>
      </c>
      <c r="D23" s="5" t="s">
        <v>43</v>
      </c>
      <c r="E23" s="5" t="s">
        <v>20</v>
      </c>
      <c r="F23" s="5" t="s">
        <v>17</v>
      </c>
      <c r="G23" s="5" t="s">
        <v>17</v>
      </c>
      <c r="H23" s="5"/>
      <c r="I23" s="5"/>
      <c r="J23" s="5"/>
      <c r="K23" s="5"/>
      <c r="L23" s="5"/>
      <c r="M23" s="5"/>
      <c r="N23" s="26">
        <v>75539035.62</v>
      </c>
      <c r="O23" s="27">
        <v>222834083.94</v>
      </c>
      <c r="P23" s="28">
        <v>10868799.54</v>
      </c>
      <c r="Q23" s="42"/>
      <c r="R23" s="42"/>
      <c r="S23" s="42"/>
      <c r="T23" s="42"/>
      <c r="U23" s="42"/>
      <c r="V23" s="42"/>
      <c r="W23" s="28">
        <v>10732462.21</v>
      </c>
      <c r="X23" s="43">
        <v>10732462.21</v>
      </c>
      <c r="Y23" s="49">
        <f t="shared" si="0"/>
        <v>14.388321813738292</v>
      </c>
      <c r="Z23" s="50">
        <f t="shared" si="1"/>
        <v>4.877530110217124</v>
      </c>
    </row>
    <row r="24" spans="1:26" ht="31.5" outlineLevel="1">
      <c r="A24" s="7" t="s">
        <v>51</v>
      </c>
      <c r="B24" s="5" t="s">
        <v>17</v>
      </c>
      <c r="C24" s="5" t="s">
        <v>28</v>
      </c>
      <c r="D24" s="5" t="s">
        <v>52</v>
      </c>
      <c r="E24" s="5" t="s">
        <v>20</v>
      </c>
      <c r="F24" s="5" t="s">
        <v>17</v>
      </c>
      <c r="G24" s="5" t="s">
        <v>17</v>
      </c>
      <c r="H24" s="5"/>
      <c r="I24" s="5"/>
      <c r="J24" s="5"/>
      <c r="K24" s="5"/>
      <c r="L24" s="5"/>
      <c r="M24" s="5"/>
      <c r="N24" s="26">
        <v>129250000</v>
      </c>
      <c r="O24" s="27">
        <v>1117809.27</v>
      </c>
      <c r="P24" s="28">
        <v>17572230.93</v>
      </c>
      <c r="Q24" s="42"/>
      <c r="R24" s="42"/>
      <c r="S24" s="42"/>
      <c r="T24" s="42"/>
      <c r="U24" s="42"/>
      <c r="V24" s="42"/>
      <c r="W24" s="28">
        <v>850000</v>
      </c>
      <c r="X24" s="43">
        <v>910000</v>
      </c>
      <c r="Y24" s="49">
        <f t="shared" si="0"/>
        <v>13.595536502901354</v>
      </c>
      <c r="Z24" s="50">
        <f t="shared" si="1"/>
        <v>1572.0240833214775</v>
      </c>
    </row>
    <row r="25" spans="1:26" ht="31.5">
      <c r="A25" s="4" t="s">
        <v>53</v>
      </c>
      <c r="B25" s="5" t="s">
        <v>17</v>
      </c>
      <c r="C25" s="6" t="s">
        <v>30</v>
      </c>
      <c r="D25" s="6" t="s">
        <v>19</v>
      </c>
      <c r="E25" s="6" t="s">
        <v>20</v>
      </c>
      <c r="F25" s="6" t="s">
        <v>17</v>
      </c>
      <c r="G25" s="6" t="s">
        <v>17</v>
      </c>
      <c r="H25" s="6"/>
      <c r="I25" s="6"/>
      <c r="J25" s="6"/>
      <c r="K25" s="6"/>
      <c r="L25" s="6"/>
      <c r="M25" s="6"/>
      <c r="N25" s="24">
        <f>N26+N27+N28+N29</f>
        <v>192886884.27</v>
      </c>
      <c r="O25" s="24">
        <f>O26+O27+O28+O29</f>
        <v>187765434.7</v>
      </c>
      <c r="P25" s="25">
        <f>P26+P27+P28+P29</f>
        <v>225395125.29000002</v>
      </c>
      <c r="Q25" s="41"/>
      <c r="R25" s="41"/>
      <c r="S25" s="41"/>
      <c r="T25" s="41"/>
      <c r="U25" s="41"/>
      <c r="V25" s="41"/>
      <c r="W25" s="25">
        <f>W26+W27+W28+W29</f>
        <v>120376468.92999999</v>
      </c>
      <c r="X25" s="25">
        <f>X26+X27+X28+X29</f>
        <v>118415077.06</v>
      </c>
      <c r="Y25" s="51">
        <f t="shared" si="0"/>
        <v>116.8535259113292</v>
      </c>
      <c r="Z25" s="48">
        <f t="shared" si="1"/>
        <v>120.04079752491317</v>
      </c>
    </row>
    <row r="26" spans="1:26" ht="15.75" outlineLevel="1">
      <c r="A26" s="7" t="s">
        <v>54</v>
      </c>
      <c r="B26" s="5" t="s">
        <v>17</v>
      </c>
      <c r="C26" s="5" t="s">
        <v>30</v>
      </c>
      <c r="D26" s="5" t="s">
        <v>18</v>
      </c>
      <c r="E26" s="5" t="s">
        <v>20</v>
      </c>
      <c r="F26" s="5" t="s">
        <v>17</v>
      </c>
      <c r="G26" s="5" t="s">
        <v>17</v>
      </c>
      <c r="H26" s="5"/>
      <c r="I26" s="5"/>
      <c r="J26" s="5"/>
      <c r="K26" s="5"/>
      <c r="L26" s="5"/>
      <c r="M26" s="5"/>
      <c r="N26" s="26">
        <v>11149681.47</v>
      </c>
      <c r="O26" s="27">
        <v>6206422.51</v>
      </c>
      <c r="P26" s="28">
        <v>3695755.46</v>
      </c>
      <c r="Q26" s="42"/>
      <c r="R26" s="42"/>
      <c r="S26" s="42"/>
      <c r="T26" s="42"/>
      <c r="U26" s="42"/>
      <c r="V26" s="42"/>
      <c r="W26" s="28">
        <v>3877950.26</v>
      </c>
      <c r="X26" s="43">
        <v>3877950.26</v>
      </c>
      <c r="Y26" s="49">
        <f t="shared" si="0"/>
        <v>33.14673580535929</v>
      </c>
      <c r="Z26" s="50">
        <f t="shared" si="1"/>
        <v>59.547274682722175</v>
      </c>
    </row>
    <row r="27" spans="1:26" ht="15.75" outlineLevel="1">
      <c r="A27" s="7" t="s">
        <v>55</v>
      </c>
      <c r="B27" s="5" t="s">
        <v>17</v>
      </c>
      <c r="C27" s="5" t="s">
        <v>30</v>
      </c>
      <c r="D27" s="5" t="s">
        <v>22</v>
      </c>
      <c r="E27" s="5" t="s">
        <v>20</v>
      </c>
      <c r="F27" s="5" t="s">
        <v>17</v>
      </c>
      <c r="G27" s="5" t="s">
        <v>17</v>
      </c>
      <c r="H27" s="5"/>
      <c r="I27" s="5"/>
      <c r="J27" s="5"/>
      <c r="K27" s="5"/>
      <c r="L27" s="5"/>
      <c r="M27" s="5"/>
      <c r="N27" s="26">
        <v>12129332.27</v>
      </c>
      <c r="O27" s="27">
        <v>31184423.99</v>
      </c>
      <c r="P27" s="28">
        <v>57938210.47</v>
      </c>
      <c r="Q27" s="42"/>
      <c r="R27" s="42"/>
      <c r="S27" s="42"/>
      <c r="T27" s="42"/>
      <c r="U27" s="42"/>
      <c r="V27" s="42"/>
      <c r="W27" s="28">
        <v>2882892.8</v>
      </c>
      <c r="X27" s="43">
        <v>609392.8</v>
      </c>
      <c r="Y27" s="49">
        <f t="shared" si="0"/>
        <v>477.67023922084377</v>
      </c>
      <c r="Z27" s="50">
        <f t="shared" si="1"/>
        <v>185.79214574743858</v>
      </c>
    </row>
    <row r="28" spans="1:26" ht="15.75" outlineLevel="1">
      <c r="A28" s="7" t="s">
        <v>56</v>
      </c>
      <c r="B28" s="5" t="s">
        <v>17</v>
      </c>
      <c r="C28" s="5" t="s">
        <v>30</v>
      </c>
      <c r="D28" s="5" t="s">
        <v>26</v>
      </c>
      <c r="E28" s="5" t="s">
        <v>20</v>
      </c>
      <c r="F28" s="5" t="s">
        <v>17</v>
      </c>
      <c r="G28" s="5" t="s">
        <v>17</v>
      </c>
      <c r="H28" s="5"/>
      <c r="I28" s="5"/>
      <c r="J28" s="5"/>
      <c r="K28" s="5"/>
      <c r="L28" s="5"/>
      <c r="M28" s="5"/>
      <c r="N28" s="26">
        <v>169606513.83</v>
      </c>
      <c r="O28" s="27">
        <v>148708108.63</v>
      </c>
      <c r="P28" s="28">
        <v>161761834.96</v>
      </c>
      <c r="Q28" s="42"/>
      <c r="R28" s="42"/>
      <c r="S28" s="42"/>
      <c r="T28" s="42"/>
      <c r="U28" s="42"/>
      <c r="V28" s="42"/>
      <c r="W28" s="28">
        <v>111945437.27</v>
      </c>
      <c r="X28" s="43">
        <v>112257334.22</v>
      </c>
      <c r="Y28" s="49">
        <f t="shared" si="0"/>
        <v>95.3747773638795</v>
      </c>
      <c r="Z28" s="50">
        <f t="shared" si="1"/>
        <v>108.77808644751103</v>
      </c>
    </row>
    <row r="29" spans="1:26" ht="31.5" outlineLevel="1">
      <c r="A29" s="7" t="s">
        <v>57</v>
      </c>
      <c r="B29" s="5" t="s">
        <v>17</v>
      </c>
      <c r="C29" s="5" t="s">
        <v>30</v>
      </c>
      <c r="D29" s="5" t="s">
        <v>30</v>
      </c>
      <c r="E29" s="5" t="s">
        <v>20</v>
      </c>
      <c r="F29" s="5" t="s">
        <v>17</v>
      </c>
      <c r="G29" s="5" t="s">
        <v>17</v>
      </c>
      <c r="H29" s="5"/>
      <c r="I29" s="5"/>
      <c r="J29" s="5"/>
      <c r="K29" s="5"/>
      <c r="L29" s="5"/>
      <c r="M29" s="5"/>
      <c r="N29" s="33">
        <v>1356.7</v>
      </c>
      <c r="O29" s="27">
        <v>1666479.57</v>
      </c>
      <c r="P29" s="28">
        <v>1999324.4</v>
      </c>
      <c r="Q29" s="42"/>
      <c r="R29" s="42"/>
      <c r="S29" s="42"/>
      <c r="T29" s="42"/>
      <c r="U29" s="42"/>
      <c r="V29" s="42"/>
      <c r="W29" s="28">
        <v>1670188.6</v>
      </c>
      <c r="X29" s="43">
        <v>1670399.78</v>
      </c>
      <c r="Y29" s="49">
        <f>P29/N29*100</f>
        <v>147366.7280902189</v>
      </c>
      <c r="Z29" s="50">
        <f t="shared" si="1"/>
        <v>119.97293192139162</v>
      </c>
    </row>
    <row r="30" spans="1:26" ht="15.75">
      <c r="A30" s="4" t="s">
        <v>58</v>
      </c>
      <c r="B30" s="5" t="s">
        <v>17</v>
      </c>
      <c r="C30" s="6" t="s">
        <v>34</v>
      </c>
      <c r="D30" s="6" t="s">
        <v>19</v>
      </c>
      <c r="E30" s="6" t="s">
        <v>20</v>
      </c>
      <c r="F30" s="6" t="s">
        <v>17</v>
      </c>
      <c r="G30" s="6" t="s">
        <v>17</v>
      </c>
      <c r="H30" s="6"/>
      <c r="I30" s="6"/>
      <c r="J30" s="6"/>
      <c r="K30" s="6"/>
      <c r="L30" s="6"/>
      <c r="M30" s="6"/>
      <c r="N30" s="24">
        <f>N31+N32+N33+N34+N35+N36</f>
        <v>989790012.01</v>
      </c>
      <c r="O30" s="24">
        <f>O31+O32+O33+O34+O35+O36</f>
        <v>1227215623.0600002</v>
      </c>
      <c r="P30" s="25">
        <f>P31+P32+P33+P34+P35+P36</f>
        <v>1237521251.22</v>
      </c>
      <c r="Q30" s="41"/>
      <c r="R30" s="41"/>
      <c r="S30" s="41"/>
      <c r="T30" s="41"/>
      <c r="U30" s="41"/>
      <c r="V30" s="41"/>
      <c r="W30" s="25">
        <f>W31+W32+W33+W34+W35+W36</f>
        <v>1286228532.9899998</v>
      </c>
      <c r="X30" s="25">
        <f>X31+X32+X33+X34+X35+X36</f>
        <v>1348964067.59</v>
      </c>
      <c r="Y30" s="51">
        <f t="shared" si="0"/>
        <v>125.02866630336307</v>
      </c>
      <c r="Z30" s="48">
        <f t="shared" si="1"/>
        <v>100.83975692342501</v>
      </c>
    </row>
    <row r="31" spans="1:26" ht="15.75" outlineLevel="1">
      <c r="A31" s="7" t="s">
        <v>59</v>
      </c>
      <c r="B31" s="5" t="s">
        <v>17</v>
      </c>
      <c r="C31" s="5" t="s">
        <v>34</v>
      </c>
      <c r="D31" s="5" t="s">
        <v>18</v>
      </c>
      <c r="E31" s="5" t="s">
        <v>20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34">
        <v>367551490.17</v>
      </c>
      <c r="O31" s="27">
        <v>397204597.19</v>
      </c>
      <c r="P31" s="28">
        <v>439294076.12</v>
      </c>
      <c r="Q31" s="42"/>
      <c r="R31" s="42"/>
      <c r="S31" s="42"/>
      <c r="T31" s="42"/>
      <c r="U31" s="42"/>
      <c r="V31" s="42"/>
      <c r="W31" s="28">
        <v>460928560.56</v>
      </c>
      <c r="X31" s="43">
        <v>486748216.35</v>
      </c>
      <c r="Y31" s="49">
        <f t="shared" si="0"/>
        <v>119.51905729366452</v>
      </c>
      <c r="Z31" s="50">
        <f t="shared" si="1"/>
        <v>110.59642290843547</v>
      </c>
    </row>
    <row r="32" spans="1:26" ht="15.75" outlineLevel="1">
      <c r="A32" s="7" t="s">
        <v>60</v>
      </c>
      <c r="B32" s="5" t="s">
        <v>17</v>
      </c>
      <c r="C32" s="5" t="s">
        <v>34</v>
      </c>
      <c r="D32" s="5" t="s">
        <v>22</v>
      </c>
      <c r="E32" s="5" t="s">
        <v>20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26">
        <v>472885139.38</v>
      </c>
      <c r="O32" s="27">
        <v>656642431</v>
      </c>
      <c r="P32" s="28">
        <v>603934296.79</v>
      </c>
      <c r="Q32" s="42"/>
      <c r="R32" s="42"/>
      <c r="S32" s="42"/>
      <c r="T32" s="42"/>
      <c r="U32" s="42"/>
      <c r="V32" s="42"/>
      <c r="W32" s="28">
        <v>631724566.03</v>
      </c>
      <c r="X32" s="43">
        <v>660309934.36</v>
      </c>
      <c r="Y32" s="49">
        <f t="shared" si="0"/>
        <v>127.71268253043829</v>
      </c>
      <c r="Z32" s="50">
        <f t="shared" si="1"/>
        <v>91.97308432692495</v>
      </c>
    </row>
    <row r="33" spans="1:26" ht="15.75" outlineLevel="1">
      <c r="A33" s="7" t="s">
        <v>61</v>
      </c>
      <c r="B33" s="5" t="s">
        <v>17</v>
      </c>
      <c r="C33" s="5" t="s">
        <v>34</v>
      </c>
      <c r="D33" s="5" t="s">
        <v>26</v>
      </c>
      <c r="E33" s="5" t="s">
        <v>20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26">
        <v>101127341.6</v>
      </c>
      <c r="O33" s="27">
        <v>114637620.79</v>
      </c>
      <c r="P33" s="28">
        <v>118371942.33</v>
      </c>
      <c r="Q33" s="42"/>
      <c r="R33" s="42"/>
      <c r="S33" s="42"/>
      <c r="T33" s="42"/>
      <c r="U33" s="42"/>
      <c r="V33" s="42"/>
      <c r="W33" s="28">
        <v>125631936.84</v>
      </c>
      <c r="X33" s="43">
        <v>132031410.3</v>
      </c>
      <c r="Y33" s="49">
        <f t="shared" si="0"/>
        <v>117.05236235538501</v>
      </c>
      <c r="Z33" s="50">
        <f t="shared" si="1"/>
        <v>103.25750090961914</v>
      </c>
    </row>
    <row r="34" spans="1:26" ht="47.25" outlineLevel="1">
      <c r="A34" s="7" t="s">
        <v>62</v>
      </c>
      <c r="B34" s="5" t="s">
        <v>17</v>
      </c>
      <c r="C34" s="5" t="s">
        <v>34</v>
      </c>
      <c r="D34" s="5" t="s">
        <v>30</v>
      </c>
      <c r="E34" s="5" t="s">
        <v>20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26">
        <v>267740</v>
      </c>
      <c r="O34" s="27">
        <v>593510</v>
      </c>
      <c r="P34" s="28">
        <v>566000</v>
      </c>
      <c r="Q34" s="42"/>
      <c r="R34" s="42"/>
      <c r="S34" s="42"/>
      <c r="T34" s="42"/>
      <c r="U34" s="42"/>
      <c r="V34" s="42"/>
      <c r="W34" s="28">
        <v>617600</v>
      </c>
      <c r="X34" s="43">
        <v>479600</v>
      </c>
      <c r="Y34" s="49">
        <f t="shared" si="0"/>
        <v>211.39911854784495</v>
      </c>
      <c r="Z34" s="50">
        <f t="shared" si="1"/>
        <v>95.3648632710485</v>
      </c>
    </row>
    <row r="35" spans="1:26" ht="15.75" outlineLevel="1">
      <c r="A35" s="7" t="s">
        <v>63</v>
      </c>
      <c r="B35" s="5" t="s">
        <v>17</v>
      </c>
      <c r="C35" s="5" t="s">
        <v>34</v>
      </c>
      <c r="D35" s="5" t="s">
        <v>34</v>
      </c>
      <c r="E35" s="5" t="s">
        <v>20</v>
      </c>
      <c r="F35" s="5" t="s">
        <v>17</v>
      </c>
      <c r="G35" s="5" t="s">
        <v>17</v>
      </c>
      <c r="H35" s="5"/>
      <c r="I35" s="5"/>
      <c r="J35" s="5"/>
      <c r="K35" s="5"/>
      <c r="L35" s="5"/>
      <c r="M35" s="5"/>
      <c r="N35" s="26">
        <v>9713909.24</v>
      </c>
      <c r="O35" s="27">
        <v>1320032.39</v>
      </c>
      <c r="P35" s="28">
        <v>1672844.51</v>
      </c>
      <c r="Q35" s="42"/>
      <c r="R35" s="42"/>
      <c r="S35" s="42"/>
      <c r="T35" s="42"/>
      <c r="U35" s="42"/>
      <c r="V35" s="42"/>
      <c r="W35" s="28">
        <v>2032844.51</v>
      </c>
      <c r="X35" s="43">
        <v>2032844.51</v>
      </c>
      <c r="Y35" s="49">
        <f t="shared" si="0"/>
        <v>17.221125590833704</v>
      </c>
      <c r="Z35" s="50">
        <f t="shared" si="1"/>
        <v>126.72753507207501</v>
      </c>
    </row>
    <row r="36" spans="1:26" ht="31.5" outlineLevel="1">
      <c r="A36" s="7" t="s">
        <v>64</v>
      </c>
      <c r="B36" s="5" t="s">
        <v>17</v>
      </c>
      <c r="C36" s="5" t="s">
        <v>34</v>
      </c>
      <c r="D36" s="5" t="s">
        <v>43</v>
      </c>
      <c r="E36" s="5" t="s">
        <v>20</v>
      </c>
      <c r="F36" s="5" t="s">
        <v>17</v>
      </c>
      <c r="G36" s="5" t="s">
        <v>17</v>
      </c>
      <c r="H36" s="5"/>
      <c r="I36" s="5"/>
      <c r="J36" s="5"/>
      <c r="K36" s="5"/>
      <c r="L36" s="5"/>
      <c r="M36" s="5"/>
      <c r="N36" s="26">
        <v>38244391.62</v>
      </c>
      <c r="O36" s="27">
        <v>56817431.69</v>
      </c>
      <c r="P36" s="28">
        <v>73682091.47</v>
      </c>
      <c r="Q36" s="42"/>
      <c r="R36" s="42"/>
      <c r="S36" s="42"/>
      <c r="T36" s="42"/>
      <c r="U36" s="42"/>
      <c r="V36" s="42"/>
      <c r="W36" s="28">
        <v>65293025.05</v>
      </c>
      <c r="X36" s="43">
        <v>67362062.07</v>
      </c>
      <c r="Y36" s="49">
        <f t="shared" si="0"/>
        <v>192.6611676873107</v>
      </c>
      <c r="Z36" s="50">
        <f t="shared" si="1"/>
        <v>129.68219308471174</v>
      </c>
    </row>
    <row r="37" spans="1:26" ht="22.5" customHeight="1">
      <c r="A37" s="4" t="s">
        <v>65</v>
      </c>
      <c r="B37" s="5" t="s">
        <v>17</v>
      </c>
      <c r="C37" s="6" t="s">
        <v>49</v>
      </c>
      <c r="D37" s="6" t="s">
        <v>19</v>
      </c>
      <c r="E37" s="6" t="s">
        <v>20</v>
      </c>
      <c r="F37" s="6" t="s">
        <v>17</v>
      </c>
      <c r="G37" s="6" t="s">
        <v>17</v>
      </c>
      <c r="H37" s="6"/>
      <c r="I37" s="6"/>
      <c r="J37" s="6"/>
      <c r="K37" s="6"/>
      <c r="L37" s="6"/>
      <c r="M37" s="6"/>
      <c r="N37" s="24">
        <f>N38+N39</f>
        <v>186317847.31</v>
      </c>
      <c r="O37" s="24">
        <f>O38+O39</f>
        <v>112223542.51</v>
      </c>
      <c r="P37" s="25">
        <f>P38+P39</f>
        <v>101449828.25999999</v>
      </c>
      <c r="Q37" s="41"/>
      <c r="R37" s="41"/>
      <c r="S37" s="41"/>
      <c r="T37" s="41"/>
      <c r="U37" s="41"/>
      <c r="V37" s="41"/>
      <c r="W37" s="25">
        <f>W38+W39</f>
        <v>109041597.46000001</v>
      </c>
      <c r="X37" s="44">
        <f>X38+X39</f>
        <v>113915559.66</v>
      </c>
      <c r="Y37" s="51">
        <f t="shared" si="0"/>
        <v>54.44987140239195</v>
      </c>
      <c r="Z37" s="48">
        <f t="shared" si="1"/>
        <v>90.3997735154012</v>
      </c>
    </row>
    <row r="38" spans="1:26" ht="15.75" outlineLevel="1">
      <c r="A38" s="7" t="s">
        <v>66</v>
      </c>
      <c r="B38" s="5" t="s">
        <v>17</v>
      </c>
      <c r="C38" s="5" t="s">
        <v>49</v>
      </c>
      <c r="D38" s="5" t="s">
        <v>18</v>
      </c>
      <c r="E38" s="5" t="s">
        <v>20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26">
        <v>157820380.84</v>
      </c>
      <c r="O38" s="27">
        <v>81772528.51</v>
      </c>
      <c r="P38" s="28">
        <v>67425204.03</v>
      </c>
      <c r="Q38" s="42"/>
      <c r="R38" s="42"/>
      <c r="S38" s="42"/>
      <c r="T38" s="42"/>
      <c r="U38" s="42"/>
      <c r="V38" s="42"/>
      <c r="W38" s="28">
        <v>73944627.23</v>
      </c>
      <c r="X38" s="43">
        <v>78161164.43</v>
      </c>
      <c r="Y38" s="49">
        <f t="shared" si="0"/>
        <v>42.72274827315009</v>
      </c>
      <c r="Z38" s="50">
        <f t="shared" si="1"/>
        <v>82.45459111828069</v>
      </c>
    </row>
    <row r="39" spans="1:26" ht="31.5" outlineLevel="1">
      <c r="A39" s="7" t="s">
        <v>67</v>
      </c>
      <c r="B39" s="5" t="s">
        <v>17</v>
      </c>
      <c r="C39" s="5" t="s">
        <v>49</v>
      </c>
      <c r="D39" s="5" t="s">
        <v>28</v>
      </c>
      <c r="E39" s="5" t="s">
        <v>20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26">
        <v>28497466.47</v>
      </c>
      <c r="O39" s="27">
        <v>30451014</v>
      </c>
      <c r="P39" s="28">
        <v>34024624.23</v>
      </c>
      <c r="Q39" s="42"/>
      <c r="R39" s="42"/>
      <c r="S39" s="42"/>
      <c r="T39" s="42"/>
      <c r="U39" s="42"/>
      <c r="V39" s="42"/>
      <c r="W39" s="28">
        <v>35096970.23</v>
      </c>
      <c r="X39" s="43">
        <v>35754395.23</v>
      </c>
      <c r="Y39" s="49">
        <f t="shared" si="0"/>
        <v>119.39526015696369</v>
      </c>
      <c r="Z39" s="50">
        <f t="shared" si="1"/>
        <v>111.73560338581827</v>
      </c>
    </row>
    <row r="40" spans="1:26" ht="15.75">
      <c r="A40" s="4" t="s">
        <v>68</v>
      </c>
      <c r="B40" s="5" t="s">
        <v>17</v>
      </c>
      <c r="C40" s="6" t="s">
        <v>69</v>
      </c>
      <c r="D40" s="6" t="s">
        <v>19</v>
      </c>
      <c r="E40" s="6" t="s">
        <v>20</v>
      </c>
      <c r="F40" s="6" t="s">
        <v>17</v>
      </c>
      <c r="G40" s="6" t="s">
        <v>17</v>
      </c>
      <c r="H40" s="6"/>
      <c r="I40" s="6"/>
      <c r="J40" s="6"/>
      <c r="K40" s="6"/>
      <c r="L40" s="6"/>
      <c r="M40" s="6"/>
      <c r="N40" s="24">
        <f>N41+N42+N43+N44</f>
        <v>116193309.25999999</v>
      </c>
      <c r="O40" s="24">
        <f>O41+O42+O43+O44</f>
        <v>142612352.44</v>
      </c>
      <c r="P40" s="25">
        <f>P41+P42+P43+P44</f>
        <v>115621509.86</v>
      </c>
      <c r="Q40" s="41"/>
      <c r="R40" s="41"/>
      <c r="S40" s="41"/>
      <c r="T40" s="41"/>
      <c r="U40" s="41"/>
      <c r="V40" s="41"/>
      <c r="W40" s="25">
        <f>W41+W42+W43+W44</f>
        <v>90296178.94</v>
      </c>
      <c r="X40" s="44">
        <f>X41+X42+X43+X44</f>
        <v>97477489.14</v>
      </c>
      <c r="Y40" s="51">
        <f t="shared" si="0"/>
        <v>99.50788956469042</v>
      </c>
      <c r="Z40" s="48">
        <f t="shared" si="1"/>
        <v>81.07397983540338</v>
      </c>
    </row>
    <row r="41" spans="1:26" ht="15.75" outlineLevel="1">
      <c r="A41" s="7" t="s">
        <v>70</v>
      </c>
      <c r="B41" s="5" t="s">
        <v>17</v>
      </c>
      <c r="C41" s="5" t="s">
        <v>69</v>
      </c>
      <c r="D41" s="5" t="s">
        <v>18</v>
      </c>
      <c r="E41" s="5" t="s">
        <v>20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26">
        <v>3367292.58</v>
      </c>
      <c r="O41" s="27">
        <v>3423682.58</v>
      </c>
      <c r="P41" s="28">
        <v>4492767.48</v>
      </c>
      <c r="Q41" s="42"/>
      <c r="R41" s="42"/>
      <c r="S41" s="42"/>
      <c r="T41" s="42"/>
      <c r="U41" s="42"/>
      <c r="V41" s="42"/>
      <c r="W41" s="28">
        <v>4672479</v>
      </c>
      <c r="X41" s="43">
        <v>4859379.24</v>
      </c>
      <c r="Y41" s="49">
        <f t="shared" si="0"/>
        <v>133.4237335562923</v>
      </c>
      <c r="Z41" s="50">
        <f t="shared" si="1"/>
        <v>131.22616875306238</v>
      </c>
    </row>
    <row r="42" spans="1:26" ht="15.75" outlineLevel="1">
      <c r="A42" s="7" t="s">
        <v>71</v>
      </c>
      <c r="B42" s="5" t="s">
        <v>17</v>
      </c>
      <c r="C42" s="5" t="s">
        <v>69</v>
      </c>
      <c r="D42" s="5" t="s">
        <v>26</v>
      </c>
      <c r="E42" s="5" t="s">
        <v>20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26">
        <v>12473715.38</v>
      </c>
      <c r="O42" s="27">
        <v>6800000</v>
      </c>
      <c r="P42" s="28">
        <v>9345000</v>
      </c>
      <c r="Q42" s="42"/>
      <c r="R42" s="42"/>
      <c r="S42" s="42"/>
      <c r="T42" s="42"/>
      <c r="U42" s="42"/>
      <c r="V42" s="42"/>
      <c r="W42" s="28">
        <v>4135000</v>
      </c>
      <c r="X42" s="43">
        <v>0</v>
      </c>
      <c r="Y42" s="49">
        <f t="shared" si="0"/>
        <v>74.91753431366172</v>
      </c>
      <c r="Z42" s="50">
        <f t="shared" si="1"/>
        <v>137.4264705882353</v>
      </c>
    </row>
    <row r="43" spans="1:26" ht="15.75" outlineLevel="1">
      <c r="A43" s="7" t="s">
        <v>72</v>
      </c>
      <c r="B43" s="5" t="s">
        <v>17</v>
      </c>
      <c r="C43" s="5" t="s">
        <v>69</v>
      </c>
      <c r="D43" s="5" t="s">
        <v>28</v>
      </c>
      <c r="E43" s="5" t="s">
        <v>20</v>
      </c>
      <c r="F43" s="5" t="s">
        <v>17</v>
      </c>
      <c r="G43" s="5" t="s">
        <v>17</v>
      </c>
      <c r="H43" s="5"/>
      <c r="I43" s="5"/>
      <c r="J43" s="5"/>
      <c r="K43" s="5"/>
      <c r="L43" s="5"/>
      <c r="M43" s="5"/>
      <c r="N43" s="26">
        <v>99702301.3</v>
      </c>
      <c r="O43" s="27">
        <v>130328917.49</v>
      </c>
      <c r="P43" s="28">
        <v>101133742.38</v>
      </c>
      <c r="Q43" s="42"/>
      <c r="R43" s="42"/>
      <c r="S43" s="42"/>
      <c r="T43" s="42"/>
      <c r="U43" s="42"/>
      <c r="V43" s="42"/>
      <c r="W43" s="28">
        <v>80838699.94</v>
      </c>
      <c r="X43" s="43">
        <v>91968109.9</v>
      </c>
      <c r="Y43" s="49">
        <f t="shared" si="0"/>
        <v>101.43571518544276</v>
      </c>
      <c r="Z43" s="50">
        <f t="shared" si="1"/>
        <v>77.59885091331314</v>
      </c>
    </row>
    <row r="44" spans="1:26" ht="31.5" outlineLevel="1">
      <c r="A44" s="7" t="s">
        <v>73</v>
      </c>
      <c r="B44" s="5" t="s">
        <v>17</v>
      </c>
      <c r="C44" s="5" t="s">
        <v>69</v>
      </c>
      <c r="D44" s="5" t="s">
        <v>32</v>
      </c>
      <c r="E44" s="5" t="s">
        <v>20</v>
      </c>
      <c r="F44" s="5" t="s">
        <v>17</v>
      </c>
      <c r="G44" s="5" t="s">
        <v>17</v>
      </c>
      <c r="H44" s="5"/>
      <c r="I44" s="5"/>
      <c r="J44" s="5"/>
      <c r="K44" s="5"/>
      <c r="L44" s="5"/>
      <c r="M44" s="5"/>
      <c r="N44" s="26">
        <v>650000</v>
      </c>
      <c r="O44" s="27">
        <v>2059752.37</v>
      </c>
      <c r="P44" s="28">
        <v>650000</v>
      </c>
      <c r="Q44" s="42"/>
      <c r="R44" s="42"/>
      <c r="S44" s="42"/>
      <c r="T44" s="42"/>
      <c r="U44" s="42"/>
      <c r="V44" s="42"/>
      <c r="W44" s="28">
        <v>650000</v>
      </c>
      <c r="X44" s="43">
        <v>650000</v>
      </c>
      <c r="Y44" s="49">
        <f t="shared" si="0"/>
        <v>100</v>
      </c>
      <c r="Z44" s="50">
        <f t="shared" si="1"/>
        <v>31.55719150841419</v>
      </c>
    </row>
    <row r="45" spans="1:26" ht="31.5">
      <c r="A45" s="4" t="s">
        <v>74</v>
      </c>
      <c r="B45" s="5" t="s">
        <v>17</v>
      </c>
      <c r="C45" s="6" t="s">
        <v>36</v>
      </c>
      <c r="D45" s="6" t="s">
        <v>19</v>
      </c>
      <c r="E45" s="6" t="s">
        <v>20</v>
      </c>
      <c r="F45" s="6" t="s">
        <v>17</v>
      </c>
      <c r="G45" s="6" t="s">
        <v>17</v>
      </c>
      <c r="H45" s="6"/>
      <c r="I45" s="6"/>
      <c r="J45" s="6"/>
      <c r="K45" s="6"/>
      <c r="L45" s="6"/>
      <c r="M45" s="6"/>
      <c r="N45" s="24">
        <f>N46+N48+N47</f>
        <v>106377119.62</v>
      </c>
      <c r="O45" s="24">
        <f>O46+O47+O48</f>
        <v>162093487.83</v>
      </c>
      <c r="P45" s="25">
        <f>P46+P48+P47</f>
        <v>246050669.17000002</v>
      </c>
      <c r="Q45" s="41"/>
      <c r="R45" s="41"/>
      <c r="S45" s="41"/>
      <c r="T45" s="41"/>
      <c r="U45" s="41"/>
      <c r="V45" s="41"/>
      <c r="W45" s="25">
        <f>W46+W48+W47</f>
        <v>168448418.1</v>
      </c>
      <c r="X45" s="25">
        <f>X46+X48+X47</f>
        <v>127623787.02</v>
      </c>
      <c r="Y45" s="51">
        <f t="shared" si="0"/>
        <v>231.3003680198725</v>
      </c>
      <c r="Z45" s="48">
        <f t="shared" si="1"/>
        <v>151.79553013755395</v>
      </c>
    </row>
    <row r="46" spans="1:26" ht="15.75" outlineLevel="1">
      <c r="A46" s="7" t="s">
        <v>75</v>
      </c>
      <c r="B46" s="5" t="s">
        <v>17</v>
      </c>
      <c r="C46" s="5" t="s">
        <v>36</v>
      </c>
      <c r="D46" s="5" t="s">
        <v>22</v>
      </c>
      <c r="E46" s="5" t="s">
        <v>20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26">
        <v>94836765.89</v>
      </c>
      <c r="O46" s="27">
        <v>115597718.99</v>
      </c>
      <c r="P46" s="28">
        <v>131564571.58</v>
      </c>
      <c r="Q46" s="42"/>
      <c r="R46" s="42"/>
      <c r="S46" s="42"/>
      <c r="T46" s="42"/>
      <c r="U46" s="42"/>
      <c r="V46" s="42"/>
      <c r="W46" s="28">
        <v>52820231.23</v>
      </c>
      <c r="X46" s="43">
        <v>7191229.06</v>
      </c>
      <c r="Y46" s="49">
        <f t="shared" si="0"/>
        <v>138.72739158207918</v>
      </c>
      <c r="Z46" s="50">
        <f t="shared" si="1"/>
        <v>113.81242876546833</v>
      </c>
    </row>
    <row r="47" spans="1:26" ht="15.75" outlineLevel="1">
      <c r="A47" s="7" t="s">
        <v>76</v>
      </c>
      <c r="B47" s="5"/>
      <c r="C47" s="5">
        <v>11</v>
      </c>
      <c r="D47" s="9" t="s">
        <v>26</v>
      </c>
      <c r="E47" s="5"/>
      <c r="F47" s="5"/>
      <c r="G47" s="5"/>
      <c r="H47" s="5"/>
      <c r="I47" s="5"/>
      <c r="J47" s="5"/>
      <c r="K47" s="5"/>
      <c r="L47" s="5"/>
      <c r="M47" s="5"/>
      <c r="N47" s="27">
        <v>0</v>
      </c>
      <c r="O47" s="27">
        <v>33378648.16</v>
      </c>
      <c r="P47" s="28">
        <v>101076001.11</v>
      </c>
      <c r="Q47" s="42"/>
      <c r="R47" s="42"/>
      <c r="S47" s="42"/>
      <c r="T47" s="42"/>
      <c r="U47" s="42"/>
      <c r="V47" s="42"/>
      <c r="W47" s="28">
        <v>101444208.67</v>
      </c>
      <c r="X47" s="43">
        <v>106046802.05</v>
      </c>
      <c r="Y47" s="49">
        <v>0</v>
      </c>
      <c r="Z47" s="50">
        <v>0</v>
      </c>
    </row>
    <row r="48" spans="1:26" ht="31.5" outlineLevel="1">
      <c r="A48" s="7" t="s">
        <v>77</v>
      </c>
      <c r="B48" s="5" t="s">
        <v>17</v>
      </c>
      <c r="C48" s="5" t="s">
        <v>36</v>
      </c>
      <c r="D48" s="5" t="s">
        <v>30</v>
      </c>
      <c r="E48" s="5" t="s">
        <v>20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26">
        <v>11540353.73</v>
      </c>
      <c r="O48" s="27">
        <v>13117120.68</v>
      </c>
      <c r="P48" s="28">
        <v>13410096.48</v>
      </c>
      <c r="Q48" s="42"/>
      <c r="R48" s="42"/>
      <c r="S48" s="42"/>
      <c r="T48" s="42"/>
      <c r="U48" s="42"/>
      <c r="V48" s="42"/>
      <c r="W48" s="28">
        <v>14183978.2</v>
      </c>
      <c r="X48" s="43">
        <v>14385755.91</v>
      </c>
      <c r="Y48" s="49">
        <f t="shared" si="0"/>
        <v>116.20178023780558</v>
      </c>
      <c r="Z48" s="50">
        <f t="shared" si="1"/>
        <v>102.23353742903889</v>
      </c>
    </row>
    <row r="49" spans="1:26" ht="31.5">
      <c r="A49" s="4" t="s">
        <v>78</v>
      </c>
      <c r="B49" s="5" t="s">
        <v>17</v>
      </c>
      <c r="C49" s="6" t="s">
        <v>52</v>
      </c>
      <c r="D49" s="6" t="s">
        <v>19</v>
      </c>
      <c r="E49" s="6" t="s">
        <v>20</v>
      </c>
      <c r="F49" s="6" t="s">
        <v>17</v>
      </c>
      <c r="G49" s="6" t="s">
        <v>17</v>
      </c>
      <c r="H49" s="6"/>
      <c r="I49" s="6"/>
      <c r="J49" s="6"/>
      <c r="K49" s="6"/>
      <c r="L49" s="6"/>
      <c r="M49" s="6"/>
      <c r="N49" s="35">
        <f>N50</f>
        <v>3546835</v>
      </c>
      <c r="O49" s="24">
        <f>O50</f>
        <v>3927414</v>
      </c>
      <c r="P49" s="25">
        <f>P50</f>
        <v>4317663</v>
      </c>
      <c r="Q49" s="41"/>
      <c r="R49" s="41"/>
      <c r="S49" s="41"/>
      <c r="T49" s="41"/>
      <c r="U49" s="41"/>
      <c r="V49" s="41"/>
      <c r="W49" s="25">
        <f>W50</f>
        <v>4468828</v>
      </c>
      <c r="X49" s="44">
        <f>X50</f>
        <v>4626292</v>
      </c>
      <c r="Y49" s="51">
        <f t="shared" si="0"/>
        <v>121.73284068754255</v>
      </c>
      <c r="Z49" s="48">
        <f t="shared" si="1"/>
        <v>109.93653839396612</v>
      </c>
    </row>
    <row r="50" spans="1:26" ht="31.5" outlineLevel="1">
      <c r="A50" s="7" t="s">
        <v>79</v>
      </c>
      <c r="B50" s="5" t="s">
        <v>17</v>
      </c>
      <c r="C50" s="5" t="s">
        <v>52</v>
      </c>
      <c r="D50" s="5" t="s">
        <v>22</v>
      </c>
      <c r="E50" s="5" t="s">
        <v>20</v>
      </c>
      <c r="F50" s="5" t="s">
        <v>17</v>
      </c>
      <c r="G50" s="5" t="s">
        <v>17</v>
      </c>
      <c r="H50" s="5"/>
      <c r="I50" s="5"/>
      <c r="J50" s="5"/>
      <c r="K50" s="5"/>
      <c r="L50" s="5"/>
      <c r="M50" s="5"/>
      <c r="N50" s="26">
        <v>3546835</v>
      </c>
      <c r="O50" s="27">
        <v>3927414</v>
      </c>
      <c r="P50" s="28">
        <v>4317663</v>
      </c>
      <c r="Q50" s="42"/>
      <c r="R50" s="42"/>
      <c r="S50" s="42"/>
      <c r="T50" s="42"/>
      <c r="U50" s="42"/>
      <c r="V50" s="42"/>
      <c r="W50" s="28">
        <v>4468828</v>
      </c>
      <c r="X50" s="43">
        <v>4626292</v>
      </c>
      <c r="Y50" s="49">
        <f t="shared" si="0"/>
        <v>121.73284068754255</v>
      </c>
      <c r="Z50" s="50">
        <f t="shared" si="1"/>
        <v>109.93653839396612</v>
      </c>
    </row>
    <row r="51" spans="1:26" ht="47.25">
      <c r="A51" s="4" t="s">
        <v>80</v>
      </c>
      <c r="B51" s="5" t="s">
        <v>17</v>
      </c>
      <c r="C51" s="6" t="s">
        <v>38</v>
      </c>
      <c r="D51" s="6" t="s">
        <v>19</v>
      </c>
      <c r="E51" s="6" t="s">
        <v>20</v>
      </c>
      <c r="F51" s="6" t="s">
        <v>17</v>
      </c>
      <c r="G51" s="6" t="s">
        <v>17</v>
      </c>
      <c r="H51" s="6"/>
      <c r="I51" s="6"/>
      <c r="J51" s="6"/>
      <c r="K51" s="6"/>
      <c r="L51" s="6"/>
      <c r="M51" s="6"/>
      <c r="N51" s="35">
        <f>N52</f>
        <v>8695535.47</v>
      </c>
      <c r="O51" s="24">
        <f>O52</f>
        <v>2954900.88</v>
      </c>
      <c r="P51" s="25">
        <f>P52</f>
        <v>995816.62</v>
      </c>
      <c r="Q51" s="41"/>
      <c r="R51" s="41"/>
      <c r="S51" s="41"/>
      <c r="T51" s="41"/>
      <c r="U51" s="41"/>
      <c r="V51" s="41"/>
      <c r="W51" s="25">
        <f>W52</f>
        <v>125860.16</v>
      </c>
      <c r="X51" s="44">
        <f>X52</f>
        <v>61015.9</v>
      </c>
      <c r="Y51" s="51">
        <f t="shared" si="0"/>
        <v>11.452044827321025</v>
      </c>
      <c r="Z51" s="48">
        <f t="shared" si="1"/>
        <v>33.70050842449916</v>
      </c>
    </row>
    <row r="52" spans="1:26" ht="31.5" outlineLevel="1">
      <c r="A52" s="7" t="s">
        <v>81</v>
      </c>
      <c r="B52" s="5" t="s">
        <v>17</v>
      </c>
      <c r="C52" s="5" t="s">
        <v>38</v>
      </c>
      <c r="D52" s="5" t="s">
        <v>18</v>
      </c>
      <c r="E52" s="5" t="s">
        <v>20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36">
        <v>8695535.47</v>
      </c>
      <c r="O52" s="27">
        <v>2954900.88</v>
      </c>
      <c r="P52" s="28">
        <v>995816.62</v>
      </c>
      <c r="Q52" s="42"/>
      <c r="R52" s="42"/>
      <c r="S52" s="42"/>
      <c r="T52" s="42"/>
      <c r="U52" s="42"/>
      <c r="V52" s="42"/>
      <c r="W52" s="28">
        <v>125860.16</v>
      </c>
      <c r="X52" s="43">
        <v>61015.9</v>
      </c>
      <c r="Y52" s="49">
        <f t="shared" si="0"/>
        <v>11.452044827321025</v>
      </c>
      <c r="Z52" s="50">
        <f t="shared" si="1"/>
        <v>33.70050842449916</v>
      </c>
    </row>
    <row r="53" spans="1:26" ht="25.5" customHeight="1">
      <c r="A53" s="62" t="s">
        <v>82</v>
      </c>
      <c r="B53" s="63"/>
      <c r="C53" s="63"/>
      <c r="D53" s="63"/>
      <c r="E53" s="63"/>
      <c r="F53" s="63"/>
      <c r="G53" s="63"/>
      <c r="H53" s="63"/>
      <c r="I53" s="63"/>
      <c r="J53" s="20"/>
      <c r="K53" s="20"/>
      <c r="L53" s="20"/>
      <c r="M53" s="20"/>
      <c r="N53" s="37">
        <f>N5+N14+N16+N19+N25+N30+N37+N40+N45+N49+N51</f>
        <v>2008020373.5200002</v>
      </c>
      <c r="O53" s="37">
        <f>O5+O14+O16+O19+O25+O30+O37+O40+O45+O49+O51</f>
        <v>2317224388.5</v>
      </c>
      <c r="P53" s="38">
        <f>P5+P14+P16+P19+P25+P30+P37+P40+P45+P49+P51</f>
        <v>2223014017.52</v>
      </c>
      <c r="Q53" s="45"/>
      <c r="R53" s="45"/>
      <c r="S53" s="45"/>
      <c r="T53" s="45"/>
      <c r="U53" s="45"/>
      <c r="V53" s="45"/>
      <c r="W53" s="38">
        <f>W5+W14+W16+W19+W25+W30+W37+W40+W45+W49+W51</f>
        <v>2034931309.51</v>
      </c>
      <c r="X53" s="38">
        <f>X5+X14+X16+X19+X25+X30+X37+X40+X45+X49+X51</f>
        <v>2075047733.8600001</v>
      </c>
      <c r="Y53" s="47">
        <f t="shared" si="0"/>
        <v>110.70674614835319</v>
      </c>
      <c r="Z53" s="52">
        <f t="shared" si="1"/>
        <v>95.93434406061189</v>
      </c>
    </row>
    <row r="54" spans="1:25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15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6"/>
      <c r="R55" s="66"/>
      <c r="S55" s="66"/>
      <c r="T55" s="66"/>
      <c r="U55" s="66"/>
      <c r="V55" s="66"/>
      <c r="W55" s="66"/>
      <c r="X55" s="66"/>
      <c r="Y55" s="39"/>
    </row>
  </sheetData>
  <sheetProtection/>
  <mergeCells count="5">
    <mergeCell ref="A1:X1"/>
    <mergeCell ref="A2:X2"/>
    <mergeCell ref="A3:X3"/>
    <mergeCell ref="A53:I53"/>
    <mergeCell ref="A55:X55"/>
  </mergeCells>
  <printOptions/>
  <pageMargins left="0.7875" right="0.5902778" top="0.5902778" bottom="0.5902778" header="0.39375" footer="0.51180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Polina</cp:lastModifiedBy>
  <cp:lastPrinted>2022-11-11T00:17:56Z</cp:lastPrinted>
  <dcterms:created xsi:type="dcterms:W3CDTF">2021-02-19T07:07:03Z</dcterms:created>
  <dcterms:modified xsi:type="dcterms:W3CDTF">2023-11-17T01:18:05Z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������� (����� �� 26.02.2020 15_02_40)(2).xlsx</vt:lpwstr>
  </property>
  <property fmtid="{D5CDD505-2E9C-101B-9397-08002B2CF9AE}" pid="3" name="Название отчета">
    <vt:lpwstr>������� (����� �� 26.02.2020 15_02_40)(2).xlsx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20.2.2923.171525205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BKS_2021</vt:lpwstr>
  </property>
  <property fmtid="{D5CDD505-2E9C-101B-9397-08002B2CF9AE}" pid="9" name="Пользователь">
    <vt:lpwstr>�������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������������</vt:lpwstr>
  </property>
  <property fmtid="{D5CDD505-2E9C-101B-9397-08002B2CF9AE}" pid="12" name="ICV">
    <vt:lpwstr>4AC3DFBD376E40CEB19C027A16786B3A_12</vt:lpwstr>
  </property>
  <property fmtid="{D5CDD505-2E9C-101B-9397-08002B2CF9AE}" pid="13" name="KSOProductBuildVer">
    <vt:lpwstr>1049-12.2.0.13266</vt:lpwstr>
  </property>
</Properties>
</file>