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Лист1" sheetId="1" r:id="rId1"/>
  </sheets>
  <definedNames>
    <definedName name="_xlnm._FilterDatabase" localSheetId="0" hidden="1">Лист1!$A$4:$I$171</definedName>
  </definedNames>
  <calcPr calcId="145621"/>
</workbook>
</file>

<file path=xl/calcChain.xml><?xml version="1.0" encoding="utf-8"?>
<calcChain xmlns="http://schemas.openxmlformats.org/spreadsheetml/2006/main">
  <c r="I134" i="1" l="1"/>
  <c r="H134" i="1"/>
  <c r="G134" i="1"/>
  <c r="F134" i="1"/>
  <c r="E134" i="1"/>
  <c r="I131" i="1"/>
  <c r="H131" i="1"/>
  <c r="G131" i="1"/>
  <c r="G129" i="1"/>
  <c r="G127" i="1"/>
  <c r="G123" i="1"/>
  <c r="G121" i="1"/>
  <c r="G119" i="1"/>
  <c r="G117" i="1"/>
  <c r="G115" i="1"/>
  <c r="G113" i="1"/>
  <c r="G107" i="1"/>
  <c r="G105" i="1"/>
  <c r="G103" i="1"/>
  <c r="G101" i="1"/>
  <c r="G95" i="1"/>
  <c r="G93" i="1"/>
  <c r="G91" i="1"/>
  <c r="G89" i="1"/>
  <c r="G87" i="1"/>
  <c r="G85" i="1"/>
  <c r="I83" i="1"/>
  <c r="H83" i="1"/>
  <c r="G83" i="1"/>
  <c r="I81" i="1"/>
  <c r="H81" i="1"/>
  <c r="G81" i="1"/>
  <c r="G79" i="1"/>
  <c r="G77" i="1"/>
  <c r="G75" i="1"/>
  <c r="G73" i="1"/>
  <c r="G71" i="1"/>
  <c r="G69" i="1"/>
  <c r="G67" i="1"/>
  <c r="G65" i="1"/>
  <c r="I170" i="1" l="1"/>
  <c r="H170" i="1"/>
  <c r="G170" i="1"/>
  <c r="F170" i="1"/>
  <c r="E170" i="1"/>
  <c r="I62" i="1"/>
  <c r="H62" i="1"/>
  <c r="G62" i="1"/>
  <c r="F62" i="1"/>
  <c r="E62" i="1"/>
  <c r="I32" i="1"/>
  <c r="H32" i="1"/>
  <c r="H171" i="1" s="1"/>
  <c r="G32" i="1"/>
  <c r="F32" i="1"/>
  <c r="E32" i="1"/>
  <c r="E171" i="1" l="1"/>
  <c r="G171" i="1"/>
  <c r="I171" i="1"/>
  <c r="F171" i="1"/>
</calcChain>
</file>

<file path=xl/sharedStrings.xml><?xml version="1.0" encoding="utf-8"?>
<sst xmlns="http://schemas.openxmlformats.org/spreadsheetml/2006/main" count="593" uniqueCount="246">
  <si>
    <t xml:space="preserve">Сведения о планируемых объемах оказания муниципальных услуг (работ) на 2024 год и плановый период 2025-2026  годов, а также об их финансовом обеспечении  в сравнении с ожидаемым исполнением за 2023 год и отчетом за 2022 год по Арсеньевскому городскому округу                                             </t>
  </si>
  <si>
    <t>№ п/п</t>
  </si>
  <si>
    <t>Наименование мунициипальной услуги (работы)</t>
  </si>
  <si>
    <t>Наименование показателя</t>
  </si>
  <si>
    <t>Единица измерения</t>
  </si>
  <si>
    <t>Отчет об исполнении</t>
  </si>
  <si>
    <t xml:space="preserve">Ожидаемое исполнение </t>
  </si>
  <si>
    <t>Планируемый объем</t>
  </si>
  <si>
    <t>2022</t>
  </si>
  <si>
    <t>1</t>
  </si>
  <si>
    <t>Управление образования администрации Арсеньевского городского округа</t>
  </si>
  <si>
    <t>Услуга "Реализация основных общеобразовательных программ дошкольного образования"(от 1 года до 3 лет)</t>
  </si>
  <si>
    <t>Показатель, характеризующий объем муниципальной услуги (работы)</t>
  </si>
  <si>
    <t>чел.</t>
  </si>
  <si>
    <t>409</t>
  </si>
  <si>
    <t>393</t>
  </si>
  <si>
    <t>Объем финансового обеспечения оказания муниципальной  услуги (работы)</t>
  </si>
  <si>
    <t>тыс. руб.</t>
  </si>
  <si>
    <t>Услуга "Реализация основных общеобразовательных программ дошкольного образования"(от 3 до 8 лет)</t>
  </si>
  <si>
    <t>2110</t>
  </si>
  <si>
    <t>2020</t>
  </si>
  <si>
    <t>3</t>
  </si>
  <si>
    <t>Услуга "Реализация основных общеобразовательных программ начального общего образования"</t>
  </si>
  <si>
    <t>2656</t>
  </si>
  <si>
    <t>2560</t>
  </si>
  <si>
    <t>4</t>
  </si>
  <si>
    <t>Услуга "Реализация основных общеобразовательных программ основного общего образования"</t>
  </si>
  <si>
    <t>3050</t>
  </si>
  <si>
    <t>3169</t>
  </si>
  <si>
    <t>5</t>
  </si>
  <si>
    <t>Услуга "Реализация основных общеобразовательных программ основного среднего образования"</t>
  </si>
  <si>
    <t>чел./час.</t>
  </si>
  <si>
    <t>529</t>
  </si>
  <si>
    <t>527</t>
  </si>
  <si>
    <t>6</t>
  </si>
  <si>
    <t>Услуга "Реализация дополнительных общеразвивающих прогамм дополнительного образования" (естественно-научная направленность)</t>
  </si>
  <si>
    <t>61776</t>
  </si>
  <si>
    <t>67332</t>
  </si>
  <si>
    <t>7</t>
  </si>
  <si>
    <t>Услуга "Реализация дополнительных общеразвивающих прогамм дополнительного образования" (физкультурно-спортивная направленность)</t>
  </si>
  <si>
    <t>0</t>
  </si>
  <si>
    <t>8</t>
  </si>
  <si>
    <t>Услуга "Реализация дополнительных общеразвивающих прогамм дополнительного образования" (техническая направленность)</t>
  </si>
  <si>
    <t>58166</t>
  </si>
  <si>
    <t>61496</t>
  </si>
  <si>
    <t>9</t>
  </si>
  <si>
    <t>Услуга "Реализация дополнительных общеразвивающих прогамм дополнительного образования" (художественная  направленность)</t>
  </si>
  <si>
    <t>202860</t>
  </si>
  <si>
    <t>10</t>
  </si>
  <si>
    <t>Услуга "Реализация дополнительных общеразвивающих прогамм дополнительного образования" (социально-педагогическая  направленность)</t>
  </si>
  <si>
    <t>83216</t>
  </si>
  <si>
    <t>75238</t>
  </si>
  <si>
    <t>11</t>
  </si>
  <si>
    <t>Услуга "Методическое обеспечение образовательной деятельности"</t>
  </si>
  <si>
    <t>18</t>
  </si>
  <si>
    <t>12</t>
  </si>
  <si>
    <t>Услуга "Организация  и проведение общественно-значимых мероприятий в сфере образования, науки и молодежной политики"</t>
  </si>
  <si>
    <t>13</t>
  </si>
  <si>
    <t>Услуга "Информацинно-технологическое обеспечение управлениясистемой образования"</t>
  </si>
  <si>
    <t>ИТОГО объем финансового обеспечения оказания муниципальных услуг (работ) по Управлению образования администрации Арсеньевского городского округа</t>
  </si>
  <si>
    <t>Управление культуры администрации Арсеньевского городского округа</t>
  </si>
  <si>
    <t>Услуга "Организация и проведение мероприятий"</t>
  </si>
  <si>
    <t>кол-во мероприятий/участников</t>
  </si>
  <si>
    <t>233107</t>
  </si>
  <si>
    <t>237769</t>
  </si>
  <si>
    <t>Услуга "Организация деятельности клубных формирований и формирований самодеятельного народного творчества"</t>
  </si>
  <si>
    <t xml:space="preserve">количество посещений </t>
  </si>
  <si>
    <t>Услуга "Библиотечное, библиографическое и информационное обслуживание пользователей библиотеки"(в стационарных условиях)</t>
  </si>
  <si>
    <t>кол-во посещений</t>
  </si>
  <si>
    <t>Услуга "Библиотечное, библиографическое и информационное обслуживание пользователей библиотеки"(удаленно, через сеть Интернет)</t>
  </si>
  <si>
    <t>15</t>
  </si>
  <si>
    <t>Работа "Библиографическая обработка документов и создание каталогов</t>
  </si>
  <si>
    <t>кол-во документов</t>
  </si>
  <si>
    <t>16</t>
  </si>
  <si>
    <t>Услуга "Реализация дополнительных программ в области искусств" (музыкальный фольклор)</t>
  </si>
  <si>
    <t>чел/час</t>
  </si>
  <si>
    <t>9582</t>
  </si>
  <si>
    <t>9828</t>
  </si>
  <si>
    <t>10296</t>
  </si>
  <si>
    <t>Услуга "Реализация дополнительных программ в области искусств" (хоровое пение)</t>
  </si>
  <si>
    <t>21598</t>
  </si>
  <si>
    <t>29557</t>
  </si>
  <si>
    <t>25787</t>
  </si>
  <si>
    <t>Услуга "Реализация дополнительных программ в области искусств" (народные инструменты)</t>
  </si>
  <si>
    <t>11848</t>
  </si>
  <si>
    <t>13443</t>
  </si>
  <si>
    <t>14719</t>
  </si>
  <si>
    <t>19</t>
  </si>
  <si>
    <t>Услуга "Реализация дополнительных программ в области искусств" (фортепиано)</t>
  </si>
  <si>
    <t>14992</t>
  </si>
  <si>
    <t>18896</t>
  </si>
  <si>
    <t>16481</t>
  </si>
  <si>
    <t>Услуга "Реализация дополнительных программ в области искусств" (живопись)</t>
  </si>
  <si>
    <t>59904</t>
  </si>
  <si>
    <t>72939</t>
  </si>
  <si>
    <t>77738</t>
  </si>
  <si>
    <t>Услуга "Реализация дополнительных программ в области искусств" (декоративно-прикладное )</t>
  </si>
  <si>
    <t>22</t>
  </si>
  <si>
    <t>Услуга "Реализация дополнительных программ в области искусств" (искусство театра)</t>
  </si>
  <si>
    <t>11525</t>
  </si>
  <si>
    <t>12965</t>
  </si>
  <si>
    <t>9973</t>
  </si>
  <si>
    <t>23</t>
  </si>
  <si>
    <t>Услуга "Реализация дополнительных программ в области искусств" (духовые и ударные инструменты)</t>
  </si>
  <si>
    <t>3588</t>
  </si>
  <si>
    <t>2808</t>
  </si>
  <si>
    <t>Услуга "Реализация дополнительных общеразвивающих программ"(художественная направленность)</t>
  </si>
  <si>
    <t>12090</t>
  </si>
  <si>
    <t>17665</t>
  </si>
  <si>
    <t>21092</t>
  </si>
  <si>
    <t>ИТОГО объем финансового обеспечения оказания муниципальных услуг (работ) по Управлению культуры администрации Арсеньевского городского округа</t>
  </si>
  <si>
    <t>Управление спорта и молодежной политики администрации Арсеньевского городского округа</t>
  </si>
  <si>
    <t>27</t>
  </si>
  <si>
    <t xml:space="preserve">Услуга "Спортивная подготовка по олимпийским видам спорта" (прыжки на батуте этап совершенствования спортивного мастерства)
</t>
  </si>
  <si>
    <t>Число лиц, прошедших спортивную подготовку на этапах спортивной подготовки</t>
  </si>
  <si>
    <t>тыс.руб</t>
  </si>
  <si>
    <t>28</t>
  </si>
  <si>
    <t xml:space="preserve">Услуга "Спортивная подготовка по олимпийским видам спорта" (прыжки на батуте этап спортивной специализации)
</t>
  </si>
  <si>
    <t>29</t>
  </si>
  <si>
    <t xml:space="preserve">Услуга "Спортивная подготовка по олимпийским видам спорта" (греко-римская борьба этап начальной подготовки)
</t>
  </si>
  <si>
    <t>30</t>
  </si>
  <si>
    <t xml:space="preserve">Услуга "Спортивная подготовка по олимпийским видам спорта" (греко-римская борьба этап спортивной специализации)
</t>
  </si>
  <si>
    <t>31</t>
  </si>
  <si>
    <t xml:space="preserve">Услуга "Спортивная подготовка по олимпийским видам спорта" (футбол этап спортивной специализации)
</t>
  </si>
  <si>
    <t>32</t>
  </si>
  <si>
    <t xml:space="preserve">Услуга "Спортивная подготовка по олимпийским видам спорта" (волейбол этап совершенствования спортивного мастерства)
</t>
  </si>
  <si>
    <t>33</t>
  </si>
  <si>
    <t xml:space="preserve">Услуга "Спортивная подготовка по олимпийским видам спорта" (волейбол этап спортивной специализации)
</t>
  </si>
  <si>
    <t>34</t>
  </si>
  <si>
    <t xml:space="preserve">Услуга "Спортивная подготовка по олимпийским видам спорта" (волейбол этап начальная подготовка)
</t>
  </si>
  <si>
    <t>35</t>
  </si>
  <si>
    <t xml:space="preserve">Услуга "Спортивная подготовка по олимпийским видам спорта" (бокс  этап спортивной специализации)
</t>
  </si>
  <si>
    <t>36</t>
  </si>
  <si>
    <t xml:space="preserve">Услуга "Спортивная подготовка по олимпийским видам спорта" (бокс  этап начальной подготовки)
</t>
  </si>
  <si>
    <t>37</t>
  </si>
  <si>
    <t xml:space="preserve">Услуга "Спортивная подготовка по олимпийским видам спорта" (настольный теннис этап спортивной специализации)
</t>
  </si>
  <si>
    <t>38</t>
  </si>
  <si>
    <t xml:space="preserve">Услуга "Спортивная подготовка по олимпийским видам спорта" (легкая атлетика этап спортивной специализации)
</t>
  </si>
  <si>
    <t>39</t>
  </si>
  <si>
    <t xml:space="preserve">Услуга "Спортивная подготовка по олимпийским видам спорта" (легкая атлетика этап начальной подготовки)
</t>
  </si>
  <si>
    <t>Услуга "Спортивная подготовка по неолимпийским видам спорта"  (шашки этап спортивной специализации)</t>
  </si>
  <si>
    <t>41</t>
  </si>
  <si>
    <t>Услуга "Спортивная подготовка по неолимпийским видам спорта"  (шахматы этап спортивной специализации)</t>
  </si>
  <si>
    <t>42</t>
  </si>
  <si>
    <t>Услуга "Спортивная подготовка по неолимпийским видам спорта"  (самбо   этап спортивной специализации)</t>
  </si>
  <si>
    <t>43</t>
  </si>
  <si>
    <t>Услуга "Спортивная подготовка по неолимпийским видам спорта"  (самбо   этап начальной подготовки)</t>
  </si>
  <si>
    <t>44</t>
  </si>
  <si>
    <t>Услуга "Спортивная подготовка по неолимпийским видам спорта"  (хоккей с мячом   этап спортивной специализации)</t>
  </si>
  <si>
    <t>45</t>
  </si>
  <si>
    <t>Услуга "Спортивная подготовка по неолимпийским видам спорта"  (хоккей с мячом  этап начальной подготовки)</t>
  </si>
  <si>
    <t>46</t>
  </si>
  <si>
    <t>Услуга "Спортивная подготовка по неолимпийским видам спорта"  (гиревой спорт   этап спортивной специализации)</t>
  </si>
  <si>
    <t>47</t>
  </si>
  <si>
    <t>Услуга "Спортивная подготовка по неолимпийским видам спорта"  (гиревой спорт   этап начальной подготовки)</t>
  </si>
  <si>
    <t>48</t>
  </si>
  <si>
    <t xml:space="preserve">Услуга "Спортивная подготовка по олимпийским видам спорта" (тяжелая атлетика этап высшего спортивного мастерства)
</t>
  </si>
  <si>
    <t>49</t>
  </si>
  <si>
    <t xml:space="preserve">Услуга "Спортивная подготовка по олимпийским видам спорта" (тяжелая атлетика этап совершенствования спортивного мастерства)
</t>
  </si>
  <si>
    <t>50</t>
  </si>
  <si>
    <t xml:space="preserve">Услуга "Спортивная подготовка по олимпийским видам спорта" (тяжелая атлетика этап спортивной специализации)
</t>
  </si>
  <si>
    <t>51</t>
  </si>
  <si>
    <t xml:space="preserve">Услуга "Спортивная подготовка по олимпийским видам спорта" (тяжелая атлетика этап начальной подготовки)
</t>
  </si>
  <si>
    <t>52</t>
  </si>
  <si>
    <t xml:space="preserve">Услуга "Спортивная подготовка по олимпийским видам спорта" (плавание этап начальной подготовки)
</t>
  </si>
  <si>
    <t>53</t>
  </si>
  <si>
    <t xml:space="preserve">Услуга "Спортивная подготовка по олимпийским видам спорта" (плавание этап спортивной специализации)
</t>
  </si>
  <si>
    <t xml:space="preserve">Услуга "Спортивная подготовка по олимпийским видам спорта" (баскетбол этап начальная подготовка)
</t>
  </si>
  <si>
    <t>55</t>
  </si>
  <si>
    <t>56</t>
  </si>
  <si>
    <t xml:space="preserve">Услуга "Спортивная подготовка по олимпийским видам спорта" (лыжные гонки этап начальной подготовки)
</t>
  </si>
  <si>
    <t>57</t>
  </si>
  <si>
    <t xml:space="preserve">Услуга "Спортивная подготовка по олимпийским видам спорта" (лыжные гонки этап спортивной специализации)
</t>
  </si>
  <si>
    <t>Мероприятия</t>
  </si>
  <si>
    <t>шт.</t>
  </si>
  <si>
    <t>59</t>
  </si>
  <si>
    <t>Работа "Проведение занятий физкультурно-спортивной направленности по месту проживания граждан"</t>
  </si>
  <si>
    <t>60</t>
  </si>
  <si>
    <t>Работа "Проведение тестирования выполнения нормативов испытаний (тестов) комплекса ГТО "</t>
  </si>
  <si>
    <t>Итого объем финансового обеспечения оказания муниципальных услуг (работ) по Управлению спорта и молодежной политике администрации Арсеньевского городского округа</t>
  </si>
  <si>
    <t>Администрация Арсеньевского городского округа</t>
  </si>
  <si>
    <t>61</t>
  </si>
  <si>
    <t>Работа "Осуществление издательской деятельности"</t>
  </si>
  <si>
    <t>Объем печатной продукции</t>
  </si>
  <si>
    <t>кв.см.</t>
  </si>
  <si>
    <t>63</t>
  </si>
  <si>
    <t>Услуга "Организация ритуальных услуг и содержание мест захоронения (за счет краевого бюджета)"</t>
  </si>
  <si>
    <t>Ожидаемое количество умерших</t>
  </si>
  <si>
    <t>64</t>
  </si>
  <si>
    <t>Услуга "Предоставление земельного участка для погребения умершего"</t>
  </si>
  <si>
    <t>Количество умерших</t>
  </si>
  <si>
    <t>65</t>
  </si>
  <si>
    <t>Услуга "Механизированное подметание территории городского округа"</t>
  </si>
  <si>
    <t>Площадь проезжей части дорог</t>
  </si>
  <si>
    <t>м2</t>
  </si>
  <si>
    <t>66</t>
  </si>
  <si>
    <t>Работа "Уборка мусора по тротуарам, газонам, скверам"</t>
  </si>
  <si>
    <t>Площадь тротуаров, газонов, скверов</t>
  </si>
  <si>
    <t>67</t>
  </si>
  <si>
    <t>Работа "Покос травы"</t>
  </si>
  <si>
    <t>68</t>
  </si>
  <si>
    <t>Работа "Содержание городских парков, скверов, площадей"</t>
  </si>
  <si>
    <t>Площадь парков, скверов, площадей</t>
  </si>
  <si>
    <t>69</t>
  </si>
  <si>
    <t>Работа "Очистка территории от снега и наледи"</t>
  </si>
  <si>
    <t>70</t>
  </si>
  <si>
    <t>Работа "Ликвидация скользкости"</t>
  </si>
  <si>
    <t>71</t>
  </si>
  <si>
    <t>Работа "Содержание деревьев, кустарников"</t>
  </si>
  <si>
    <t>Количество деревьев и кустарников</t>
  </si>
  <si>
    <t>7488</t>
  </si>
  <si>
    <t>72</t>
  </si>
  <si>
    <t>Работа "Подготовка территории города к праздничным мероприятиям"</t>
  </si>
  <si>
    <t>Площадь убираемой территории при проведении праздничных мероприятий</t>
  </si>
  <si>
    <t>74</t>
  </si>
  <si>
    <t>Работа "Содержание ливневой канализации (очистка и углубление кюветов)"</t>
  </si>
  <si>
    <t>Протяженность ливневой канализации</t>
  </si>
  <si>
    <t>пм</t>
  </si>
  <si>
    <t>11659</t>
  </si>
  <si>
    <t>75</t>
  </si>
  <si>
    <t>Работа "Исправление профиля гравийных оснований"</t>
  </si>
  <si>
    <t>Площадь гравийных оснований дорог</t>
  </si>
  <si>
    <t>62195</t>
  </si>
  <si>
    <t>76</t>
  </si>
  <si>
    <t>Работа "Отогрев и очистка водопропускных труб"</t>
  </si>
  <si>
    <t>Количество водопропускных труб</t>
  </si>
  <si>
    <t>77</t>
  </si>
  <si>
    <t>Работа "Осуществление мероприятий по обеспечению безопасности дорожного движения" (установка дорожных знаков)</t>
  </si>
  <si>
    <t>количество дорожных знаков</t>
  </si>
  <si>
    <t>102</t>
  </si>
  <si>
    <t>78</t>
  </si>
  <si>
    <t>Работа "Осуществление мероприятий по обеспечению безопасности дорожного движенияь" (нанесение дорожной разметки)</t>
  </si>
  <si>
    <t>площадь нанесения разметки</t>
  </si>
  <si>
    <t>Работа "Осуществление мероприятий по обеспечению безопасности дорожного движенияь" (содержание светофорных объектов)</t>
  </si>
  <si>
    <t>Итого объем финансового обеспечения оказания муниципальных услуг (работ) по администрации Арсеньевского городского округа</t>
  </si>
  <si>
    <t>ВСЕГО  объем финансового обеспечения оказания муниципальных услуг (работ) учреждений Арсеньевского городского округа</t>
  </si>
  <si>
    <t>Услуга "Спортивная подготовка по олимпийским видам спорта" (прыжки на батуте этап начальной подготовки)</t>
  </si>
  <si>
    <t>Услуга "Спортивная подготовка по олимпийским видам спорта" (футбол этап начальной подготовки)</t>
  </si>
  <si>
    <t>Услуга "Спортивная подготовка по олимпийским видам спорта" (настольный теннис этап начальной подготовки)</t>
  </si>
  <si>
    <t>54</t>
  </si>
  <si>
    <t>62</t>
  </si>
  <si>
    <t>14</t>
  </si>
  <si>
    <t>21</t>
  </si>
  <si>
    <t>25</t>
  </si>
  <si>
    <t>26</t>
  </si>
  <si>
    <t>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</si>
</sst>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\ ##0.00\ _₽_-;\-* #\ ##0.00\ _₽_-;_-* &quot;-&quot;??\ _₽_-;_-@_-"/>
    <numFmt numFmtId="165" formatCode="#\ ##0.0"/>
    <numFmt numFmtId="166" formatCode="0.0"/>
    <numFmt numFmtId="167" formatCode="#\ ##0"/>
    <numFmt numFmtId="168" formatCode="#\ ##0.00"/>
    <numFmt numFmtId="169" formatCode="#,##0.0"/>
  </numFmts>
  <fonts count="11">
    <font>
      <sz val="11"/>
      <color theme="1"/>
      <name val="Calibri"/>
      <charset val="134"/>
      <scheme val="minor"/>
    </font>
    <font>
      <b/>
      <sz val="18"/>
      <color theme="1"/>
      <name val="Times New Roman"/>
      <charset val="204"/>
    </font>
    <font>
      <sz val="10"/>
      <color theme="1"/>
      <name val="Times New Roman"/>
      <charset val="204"/>
    </font>
    <font>
      <b/>
      <sz val="10"/>
      <color theme="1"/>
      <name val="Times New Roman"/>
      <charset val="204"/>
    </font>
    <font>
      <sz val="10"/>
      <color theme="1"/>
      <name val="Calibri"/>
      <charset val="134"/>
      <scheme val="minor"/>
    </font>
    <font>
      <b/>
      <sz val="12"/>
      <color theme="1"/>
      <name val="Times New Roman"/>
      <charset val="204"/>
    </font>
    <font>
      <sz val="9"/>
      <color theme="1"/>
      <name val="Times New Roman"/>
      <charset val="204"/>
    </font>
    <font>
      <sz val="11"/>
      <color theme="1"/>
      <name val="Calibri"/>
      <charset val="13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7" fontId="2" fillId="0" borderId="4" xfId="0" applyNumberFormat="1" applyFont="1" applyFill="1" applyBorder="1" applyAlignment="1">
      <alignment horizontal="center" vertical="center" wrapText="1"/>
    </xf>
    <xf numFmtId="167" fontId="2" fillId="0" borderId="4" xfId="1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vertical="top" wrapText="1"/>
    </xf>
    <xf numFmtId="166" fontId="0" fillId="0" borderId="0" xfId="0" applyNumberFormat="1"/>
    <xf numFmtId="165" fontId="0" fillId="0" borderId="0" xfId="0" applyNumberFormat="1"/>
    <xf numFmtId="49" fontId="0" fillId="0" borderId="0" xfId="0" applyNumberFormat="1"/>
    <xf numFmtId="0" fontId="0" fillId="0" borderId="0" xfId="0" applyFont="1"/>
    <xf numFmtId="0" fontId="0" fillId="0" borderId="0" xfId="0" applyAlignment="1">
      <alignment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left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/>
    <xf numFmtId="0" fontId="3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169" fontId="8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69" fontId="8" fillId="4" borderId="3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tabSelected="1" zoomScale="80" zoomScaleNormal="80" workbookViewId="0">
      <selection sqref="A1:I1"/>
    </sheetView>
  </sheetViews>
  <sheetFormatPr defaultColWidth="9" defaultRowHeight="15"/>
  <cols>
    <col min="1" max="1" width="5.7109375" customWidth="1"/>
    <col min="2" max="2" width="32.140625" customWidth="1"/>
    <col min="3" max="3" width="21.42578125" style="2" customWidth="1"/>
    <col min="4" max="4" width="9" customWidth="1"/>
    <col min="5" max="5" width="15.85546875" style="1" customWidth="1"/>
    <col min="6" max="6" width="14.42578125" customWidth="1"/>
    <col min="7" max="8" width="12.7109375" customWidth="1"/>
    <col min="9" max="9" width="13.28515625" customWidth="1"/>
    <col min="10" max="10" width="17.85546875" customWidth="1"/>
    <col min="11" max="14" width="20.42578125" customWidth="1"/>
    <col min="15" max="15" width="27.5703125" customWidth="1"/>
  </cols>
  <sheetData>
    <row r="1" spans="1:15" ht="89.2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15" ht="60" customHeight="1">
      <c r="A2" s="60" t="s">
        <v>1</v>
      </c>
      <c r="B2" s="60" t="s">
        <v>2</v>
      </c>
      <c r="C2" s="83" t="s">
        <v>3</v>
      </c>
      <c r="D2" s="60" t="s">
        <v>4</v>
      </c>
      <c r="E2" s="3" t="s">
        <v>5</v>
      </c>
      <c r="F2" s="3" t="s">
        <v>6</v>
      </c>
      <c r="G2" s="58" t="s">
        <v>7</v>
      </c>
      <c r="H2" s="58"/>
      <c r="I2" s="58"/>
    </row>
    <row r="3" spans="1:15" ht="30" customHeight="1">
      <c r="A3" s="61"/>
      <c r="B3" s="61"/>
      <c r="C3" s="93"/>
      <c r="D3" s="61"/>
      <c r="E3" s="5" t="s">
        <v>8</v>
      </c>
      <c r="F3" s="4">
        <v>2023</v>
      </c>
      <c r="G3" s="4">
        <v>2024</v>
      </c>
      <c r="H3" s="4">
        <v>2025</v>
      </c>
      <c r="I3" s="4">
        <v>2026</v>
      </c>
    </row>
    <row r="4" spans="1:15">
      <c r="A4" s="6" t="s">
        <v>9</v>
      </c>
      <c r="B4" s="4">
        <v>2</v>
      </c>
      <c r="C4" s="7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</row>
    <row r="5" spans="1:15" ht="28.5" customHeight="1">
      <c r="A5" s="56"/>
      <c r="B5" s="59" t="s">
        <v>10</v>
      </c>
      <c r="C5" s="59"/>
      <c r="D5" s="59"/>
      <c r="E5" s="59"/>
      <c r="F5" s="59"/>
      <c r="G5" s="59"/>
      <c r="H5" s="59"/>
      <c r="I5" s="59"/>
    </row>
    <row r="6" spans="1:15" ht="51">
      <c r="A6" s="62">
        <v>1</v>
      </c>
      <c r="B6" s="77" t="s">
        <v>11</v>
      </c>
      <c r="C6" s="7" t="s">
        <v>12</v>
      </c>
      <c r="D6" s="4" t="s">
        <v>13</v>
      </c>
      <c r="E6" s="8">
        <v>421</v>
      </c>
      <c r="F6" s="9" t="s">
        <v>14</v>
      </c>
      <c r="G6" s="9" t="s">
        <v>15</v>
      </c>
      <c r="H6" s="9" t="s">
        <v>15</v>
      </c>
      <c r="I6" s="6" t="s">
        <v>15</v>
      </c>
      <c r="J6" s="26"/>
    </row>
    <row r="7" spans="1:15" ht="51">
      <c r="A7" s="63"/>
      <c r="B7" s="78"/>
      <c r="C7" s="7" t="s">
        <v>16</v>
      </c>
      <c r="D7" s="4" t="s">
        <v>17</v>
      </c>
      <c r="E7" s="10">
        <v>51170.9</v>
      </c>
      <c r="F7" s="11">
        <v>54588.7</v>
      </c>
      <c r="G7" s="10">
        <v>65122.5</v>
      </c>
      <c r="H7" s="12">
        <v>68494.5</v>
      </c>
      <c r="I7" s="12">
        <v>72819.5</v>
      </c>
      <c r="J7" s="27"/>
      <c r="K7" s="27"/>
      <c r="L7" s="27"/>
      <c r="M7" s="27"/>
      <c r="N7" s="27"/>
    </row>
    <row r="8" spans="1:15" ht="51">
      <c r="A8" s="62">
        <v>2</v>
      </c>
      <c r="B8" s="77" t="s">
        <v>18</v>
      </c>
      <c r="C8" s="7" t="s">
        <v>12</v>
      </c>
      <c r="D8" s="4" t="s">
        <v>13</v>
      </c>
      <c r="E8" s="8">
        <v>2213</v>
      </c>
      <c r="F8" s="9" t="s">
        <v>19</v>
      </c>
      <c r="G8" s="9" t="s">
        <v>20</v>
      </c>
      <c r="H8" s="6" t="s">
        <v>20</v>
      </c>
      <c r="I8" s="6" t="s">
        <v>20</v>
      </c>
    </row>
    <row r="9" spans="1:15" ht="51">
      <c r="A9" s="63"/>
      <c r="B9" s="78"/>
      <c r="C9" s="7" t="s">
        <v>16</v>
      </c>
      <c r="D9" s="4" t="s">
        <v>17</v>
      </c>
      <c r="E9" s="10">
        <v>301480.90000000002</v>
      </c>
      <c r="F9" s="10">
        <v>329646.2</v>
      </c>
      <c r="G9" s="10">
        <v>361870.7</v>
      </c>
      <c r="H9" s="12">
        <v>380873.7</v>
      </c>
      <c r="I9" s="12">
        <v>398741.3</v>
      </c>
      <c r="K9" s="28"/>
      <c r="L9" s="28"/>
      <c r="M9" s="28"/>
      <c r="N9" s="28"/>
      <c r="O9" s="28"/>
    </row>
    <row r="10" spans="1:15" ht="51">
      <c r="A10" s="64" t="s">
        <v>21</v>
      </c>
      <c r="B10" s="77" t="s">
        <v>22</v>
      </c>
      <c r="C10" s="7" t="s">
        <v>12</v>
      </c>
      <c r="D10" s="4" t="s">
        <v>13</v>
      </c>
      <c r="E10" s="8">
        <v>2646</v>
      </c>
      <c r="F10" s="9" t="s">
        <v>23</v>
      </c>
      <c r="G10" s="9" t="s">
        <v>24</v>
      </c>
      <c r="H10" s="6" t="s">
        <v>24</v>
      </c>
      <c r="I10" s="6" t="s">
        <v>24</v>
      </c>
    </row>
    <row r="11" spans="1:15" ht="51">
      <c r="A11" s="64"/>
      <c r="B11" s="78"/>
      <c r="C11" s="7" t="s">
        <v>16</v>
      </c>
      <c r="D11" s="4" t="s">
        <v>17</v>
      </c>
      <c r="E11" s="12">
        <v>127068.76</v>
      </c>
      <c r="F11" s="12">
        <v>194402.5</v>
      </c>
      <c r="G11" s="12">
        <v>166424.9</v>
      </c>
      <c r="H11" s="12">
        <v>175476</v>
      </c>
      <c r="I11" s="12">
        <v>184697.3</v>
      </c>
    </row>
    <row r="12" spans="1:15" ht="51">
      <c r="A12" s="64" t="s">
        <v>25</v>
      </c>
      <c r="B12" s="77" t="s">
        <v>26</v>
      </c>
      <c r="C12" s="7" t="s">
        <v>12</v>
      </c>
      <c r="D12" s="4" t="s">
        <v>13</v>
      </c>
      <c r="E12" s="8">
        <v>2999</v>
      </c>
      <c r="F12" s="9" t="s">
        <v>27</v>
      </c>
      <c r="G12" s="9" t="s">
        <v>28</v>
      </c>
      <c r="H12" s="6" t="s">
        <v>28</v>
      </c>
      <c r="I12" s="6" t="s">
        <v>28</v>
      </c>
    </row>
    <row r="13" spans="1:15" ht="51">
      <c r="A13" s="64"/>
      <c r="B13" s="78"/>
      <c r="C13" s="7" t="s">
        <v>16</v>
      </c>
      <c r="D13" s="4" t="s">
        <v>17</v>
      </c>
      <c r="E13" s="12">
        <v>206092.87</v>
      </c>
      <c r="F13" s="12">
        <v>287067.09999999998</v>
      </c>
      <c r="G13" s="12">
        <v>262005.75</v>
      </c>
      <c r="H13" s="12">
        <v>277115</v>
      </c>
      <c r="I13" s="12">
        <v>292329.90000000002</v>
      </c>
    </row>
    <row r="14" spans="1:15" ht="51">
      <c r="A14" s="60" t="s">
        <v>29</v>
      </c>
      <c r="B14" s="77" t="s">
        <v>30</v>
      </c>
      <c r="C14" s="7" t="s">
        <v>12</v>
      </c>
      <c r="D14" s="4" t="s">
        <v>31</v>
      </c>
      <c r="E14" s="8">
        <v>531</v>
      </c>
      <c r="F14" s="9" t="s">
        <v>32</v>
      </c>
      <c r="G14" s="9" t="s">
        <v>33</v>
      </c>
      <c r="H14" s="6" t="s">
        <v>33</v>
      </c>
      <c r="I14" s="6" t="s">
        <v>33</v>
      </c>
    </row>
    <row r="15" spans="1:15" ht="51">
      <c r="A15" s="65"/>
      <c r="B15" s="79"/>
      <c r="C15" s="7" t="s">
        <v>16</v>
      </c>
      <c r="D15" s="4" t="s">
        <v>17</v>
      </c>
      <c r="E15" s="12">
        <v>45496.27</v>
      </c>
      <c r="F15" s="12">
        <v>59939.3</v>
      </c>
      <c r="G15" s="12">
        <v>58734.42</v>
      </c>
      <c r="H15" s="12">
        <v>62316.86</v>
      </c>
      <c r="I15" s="12">
        <v>65887.899999999994</v>
      </c>
      <c r="K15" s="28"/>
      <c r="L15" s="28"/>
      <c r="M15" s="28"/>
      <c r="N15" s="28"/>
      <c r="O15" s="28"/>
    </row>
    <row r="16" spans="1:15" ht="51">
      <c r="A16" s="60" t="s">
        <v>34</v>
      </c>
      <c r="B16" s="80" t="s">
        <v>35</v>
      </c>
      <c r="C16" s="7" t="s">
        <v>12</v>
      </c>
      <c r="D16" s="4" t="s">
        <v>31</v>
      </c>
      <c r="E16" s="8">
        <v>57528</v>
      </c>
      <c r="F16" s="9" t="s">
        <v>36</v>
      </c>
      <c r="G16" s="9" t="s">
        <v>37</v>
      </c>
      <c r="H16" s="9" t="s">
        <v>37</v>
      </c>
      <c r="I16" s="6" t="s">
        <v>37</v>
      </c>
      <c r="J16" s="29"/>
    </row>
    <row r="17" spans="1:15" ht="51">
      <c r="A17" s="61"/>
      <c r="B17" s="81"/>
      <c r="C17" s="7" t="s">
        <v>16</v>
      </c>
      <c r="D17" s="4" t="s">
        <v>17</v>
      </c>
      <c r="E17" s="12">
        <v>7023.57</v>
      </c>
      <c r="F17" s="12">
        <v>11118.5</v>
      </c>
      <c r="G17" s="12">
        <v>10849.05</v>
      </c>
      <c r="H17" s="12">
        <v>11589.8</v>
      </c>
      <c r="I17" s="12">
        <v>12192.8</v>
      </c>
    </row>
    <row r="18" spans="1:15" ht="51">
      <c r="A18" s="60" t="s">
        <v>38</v>
      </c>
      <c r="B18" s="80" t="s">
        <v>39</v>
      </c>
      <c r="C18" s="7" t="s">
        <v>12</v>
      </c>
      <c r="D18" s="4" t="s">
        <v>31</v>
      </c>
      <c r="E18" s="8">
        <v>0</v>
      </c>
      <c r="F18" s="9" t="s">
        <v>40</v>
      </c>
      <c r="G18" s="9" t="s">
        <v>40</v>
      </c>
      <c r="H18" s="6" t="s">
        <v>40</v>
      </c>
      <c r="I18" s="6" t="s">
        <v>40</v>
      </c>
      <c r="J18" s="28"/>
      <c r="K18" s="28"/>
      <c r="L18" s="28"/>
      <c r="M18" s="28"/>
    </row>
    <row r="19" spans="1:15" ht="51">
      <c r="A19" s="61"/>
      <c r="B19" s="81"/>
      <c r="C19" s="7" t="s">
        <v>16</v>
      </c>
      <c r="D19" s="4" t="s">
        <v>17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15" ht="51">
      <c r="A20" s="60" t="s">
        <v>41</v>
      </c>
      <c r="B20" s="80" t="s">
        <v>42</v>
      </c>
      <c r="C20" s="7" t="s">
        <v>12</v>
      </c>
      <c r="D20" s="4" t="s">
        <v>31</v>
      </c>
      <c r="E20" s="8">
        <v>36958</v>
      </c>
      <c r="F20" s="9" t="s">
        <v>43</v>
      </c>
      <c r="G20" s="9" t="s">
        <v>44</v>
      </c>
      <c r="H20" s="9" t="s">
        <v>44</v>
      </c>
      <c r="I20" s="6" t="s">
        <v>44</v>
      </c>
      <c r="K20" s="29"/>
      <c r="L20" s="29"/>
      <c r="M20" s="29"/>
      <c r="N20" s="29"/>
    </row>
    <row r="21" spans="1:15" ht="51">
      <c r="A21" s="61"/>
      <c r="B21" s="82"/>
      <c r="C21" s="7" t="s">
        <v>16</v>
      </c>
      <c r="D21" s="4" t="s">
        <v>17</v>
      </c>
      <c r="E21" s="4">
        <v>8283.7999999999993</v>
      </c>
      <c r="F21" s="12">
        <v>11919.4</v>
      </c>
      <c r="G21" s="12">
        <v>11810.9</v>
      </c>
      <c r="H21" s="12">
        <v>12620.61</v>
      </c>
      <c r="I21" s="12">
        <v>13305.9</v>
      </c>
    </row>
    <row r="22" spans="1:15" ht="51">
      <c r="A22" s="60" t="s">
        <v>45</v>
      </c>
      <c r="B22" s="80" t="s">
        <v>46</v>
      </c>
      <c r="C22" s="7" t="s">
        <v>12</v>
      </c>
      <c r="D22" s="4" t="s">
        <v>31</v>
      </c>
      <c r="E22" s="8">
        <v>225709</v>
      </c>
      <c r="F22" s="9" t="s">
        <v>47</v>
      </c>
      <c r="G22" s="9" t="s">
        <v>47</v>
      </c>
      <c r="H22" s="9" t="s">
        <v>47</v>
      </c>
      <c r="I22" s="6" t="s">
        <v>47</v>
      </c>
    </row>
    <row r="23" spans="1:15" ht="51">
      <c r="A23" s="61"/>
      <c r="B23" s="82"/>
      <c r="C23" s="7" t="s">
        <v>16</v>
      </c>
      <c r="D23" s="4" t="s">
        <v>17</v>
      </c>
      <c r="E23" s="12">
        <v>25391.200000000001</v>
      </c>
      <c r="F23" s="12">
        <v>29703.21</v>
      </c>
      <c r="G23" s="12">
        <v>33250.49</v>
      </c>
      <c r="H23" s="12">
        <v>35521.9</v>
      </c>
      <c r="I23" s="12">
        <v>37378.800000000003</v>
      </c>
    </row>
    <row r="24" spans="1:15" ht="51">
      <c r="A24" s="60" t="s">
        <v>48</v>
      </c>
      <c r="B24" s="80" t="s">
        <v>49</v>
      </c>
      <c r="C24" s="7" t="s">
        <v>12</v>
      </c>
      <c r="D24" s="4" t="s">
        <v>31</v>
      </c>
      <c r="E24" s="8">
        <v>59143</v>
      </c>
      <c r="F24" s="9" t="s">
        <v>50</v>
      </c>
      <c r="G24" s="9" t="s">
        <v>51</v>
      </c>
      <c r="H24" s="9" t="s">
        <v>51</v>
      </c>
      <c r="I24" s="6" t="s">
        <v>51</v>
      </c>
    </row>
    <row r="25" spans="1:15" ht="51">
      <c r="A25" s="61"/>
      <c r="B25" s="82"/>
      <c r="C25" s="7" t="s">
        <v>16</v>
      </c>
      <c r="D25" s="4" t="s">
        <v>17</v>
      </c>
      <c r="E25" s="12">
        <v>15670.6</v>
      </c>
      <c r="F25" s="12">
        <v>13454.65</v>
      </c>
      <c r="G25" s="12">
        <v>11859.1</v>
      </c>
      <c r="H25" s="12">
        <v>12668.5</v>
      </c>
      <c r="I25" s="12">
        <v>13323.7</v>
      </c>
    </row>
    <row r="26" spans="1:15" ht="51">
      <c r="A26" s="60" t="s">
        <v>52</v>
      </c>
      <c r="B26" s="80" t="s">
        <v>53</v>
      </c>
      <c r="C26" s="7" t="s">
        <v>12</v>
      </c>
      <c r="D26" s="4" t="s">
        <v>31</v>
      </c>
      <c r="E26" s="8">
        <v>18</v>
      </c>
      <c r="F26" s="9" t="s">
        <v>54</v>
      </c>
      <c r="G26" s="9" t="s">
        <v>54</v>
      </c>
      <c r="H26" s="6" t="s">
        <v>54</v>
      </c>
      <c r="I26" s="6" t="s">
        <v>54</v>
      </c>
    </row>
    <row r="27" spans="1:15" ht="51">
      <c r="A27" s="61"/>
      <c r="B27" s="82"/>
      <c r="C27" s="7" t="s">
        <v>16</v>
      </c>
      <c r="D27" s="4" t="s">
        <v>17</v>
      </c>
      <c r="E27" s="12">
        <v>1021.72</v>
      </c>
      <c r="F27" s="12">
        <v>591.76</v>
      </c>
      <c r="G27" s="12">
        <v>493.4</v>
      </c>
      <c r="H27" s="12">
        <v>526.9</v>
      </c>
      <c r="I27" s="12">
        <v>560.79999999999995</v>
      </c>
    </row>
    <row r="28" spans="1:15" ht="51">
      <c r="A28" s="60" t="s">
        <v>55</v>
      </c>
      <c r="B28" s="80" t="s">
        <v>56</v>
      </c>
      <c r="C28" s="7" t="s">
        <v>12</v>
      </c>
      <c r="D28" s="4" t="s">
        <v>31</v>
      </c>
      <c r="E28" s="8">
        <v>18</v>
      </c>
      <c r="F28" s="9" t="s">
        <v>54</v>
      </c>
      <c r="G28" s="9" t="s">
        <v>54</v>
      </c>
      <c r="H28" s="6" t="s">
        <v>54</v>
      </c>
      <c r="I28" s="6" t="s">
        <v>54</v>
      </c>
    </row>
    <row r="29" spans="1:15" ht="51">
      <c r="A29" s="61"/>
      <c r="B29" s="82"/>
      <c r="C29" s="7" t="s">
        <v>16</v>
      </c>
      <c r="D29" s="4" t="s">
        <v>17</v>
      </c>
      <c r="E29" s="12">
        <v>1022.66</v>
      </c>
      <c r="F29" s="12">
        <v>592.79999999999995</v>
      </c>
      <c r="G29" s="12">
        <v>493.4</v>
      </c>
      <c r="H29" s="12">
        <v>526.9</v>
      </c>
      <c r="I29" s="12">
        <v>560.79999999999995</v>
      </c>
    </row>
    <row r="30" spans="1:15" ht="51">
      <c r="A30" s="60" t="s">
        <v>57</v>
      </c>
      <c r="B30" s="80" t="s">
        <v>58</v>
      </c>
      <c r="C30" s="7" t="s">
        <v>12</v>
      </c>
      <c r="D30" s="4" t="s">
        <v>31</v>
      </c>
      <c r="E30" s="8">
        <v>18</v>
      </c>
      <c r="F30" s="9" t="s">
        <v>54</v>
      </c>
      <c r="G30" s="9" t="s">
        <v>54</v>
      </c>
      <c r="H30" s="6" t="s">
        <v>54</v>
      </c>
      <c r="I30" s="6" t="s">
        <v>54</v>
      </c>
    </row>
    <row r="31" spans="1:15" ht="51">
      <c r="A31" s="61"/>
      <c r="B31" s="82"/>
      <c r="C31" s="7" t="s">
        <v>16</v>
      </c>
      <c r="D31" s="4" t="s">
        <v>17</v>
      </c>
      <c r="E31" s="12">
        <v>1022.66</v>
      </c>
      <c r="F31" s="12">
        <v>592.79999999999995</v>
      </c>
      <c r="G31" s="12">
        <v>493.4</v>
      </c>
      <c r="H31" s="12">
        <v>526.9</v>
      </c>
      <c r="I31" s="12">
        <v>560.79999999999995</v>
      </c>
      <c r="K31" s="28"/>
      <c r="L31" s="28"/>
      <c r="M31" s="28"/>
      <c r="N31" s="28"/>
      <c r="O31" s="28"/>
    </row>
    <row r="32" spans="1:15" ht="76.5">
      <c r="A32" s="14"/>
      <c r="B32" s="52" t="s">
        <v>59</v>
      </c>
      <c r="C32" s="53"/>
      <c r="D32" s="54" t="s">
        <v>17</v>
      </c>
      <c r="E32" s="55">
        <f>E7+E9+E11+E13+E15+E17+E19+E21+E23+E25+E27+E29+E31</f>
        <v>790745.91</v>
      </c>
      <c r="F32" s="55">
        <f>F7+F9+F11+F13+F15+F17+F19+F21+F23+F25+F27+F29+F31</f>
        <v>993616.92000000016</v>
      </c>
      <c r="G32" s="55">
        <f>G7+G9+G11+G13+G15+G17+G19+G21+G23+G25+G27+G29+G31</f>
        <v>983408.01000000013</v>
      </c>
      <c r="H32" s="55">
        <f>H7+H9+H11+H13+H15+H17+H19+H21+H23+H25+H27+H29+H31</f>
        <v>1038257.5700000001</v>
      </c>
      <c r="I32" s="55">
        <f>I7+I9+I11+I13+I15+I17+I19+I21+I23+I25+I27+I29+I31</f>
        <v>1092359.5000000002</v>
      </c>
      <c r="K32" s="28"/>
      <c r="L32" s="28"/>
      <c r="M32" s="28"/>
      <c r="N32" s="28"/>
      <c r="O32" s="28"/>
    </row>
    <row r="33" spans="1:9" ht="22.5" customHeight="1">
      <c r="A33" s="56"/>
      <c r="B33" s="59" t="s">
        <v>60</v>
      </c>
      <c r="C33" s="59"/>
      <c r="D33" s="59"/>
      <c r="E33" s="59"/>
      <c r="F33" s="59"/>
      <c r="G33" s="59"/>
      <c r="H33" s="59"/>
      <c r="I33" s="59"/>
    </row>
    <row r="34" spans="1:9" ht="51">
      <c r="A34" s="60" t="s">
        <v>241</v>
      </c>
      <c r="B34" s="83" t="s">
        <v>61</v>
      </c>
      <c r="C34" s="7" t="s">
        <v>12</v>
      </c>
      <c r="D34" s="4" t="s">
        <v>62</v>
      </c>
      <c r="E34" s="18">
        <v>176873</v>
      </c>
      <c r="F34" s="5" t="s">
        <v>63</v>
      </c>
      <c r="G34" s="5" t="s">
        <v>64</v>
      </c>
      <c r="H34" s="5" t="s">
        <v>64</v>
      </c>
      <c r="I34" s="5" t="s">
        <v>64</v>
      </c>
    </row>
    <row r="35" spans="1:9" ht="51">
      <c r="A35" s="61"/>
      <c r="B35" s="84"/>
      <c r="C35" s="7" t="s">
        <v>16</v>
      </c>
      <c r="D35" s="4" t="s">
        <v>17</v>
      </c>
      <c r="E35" s="19">
        <v>11585.96</v>
      </c>
      <c r="F35" s="19">
        <v>13834.87</v>
      </c>
      <c r="G35" s="19">
        <v>14536.754000000001</v>
      </c>
      <c r="H35" s="19">
        <v>16044.147000000001</v>
      </c>
      <c r="I35" s="19">
        <v>16946.194</v>
      </c>
    </row>
    <row r="36" spans="1:9" ht="51">
      <c r="A36" s="60" t="s">
        <v>70</v>
      </c>
      <c r="B36" s="83" t="s">
        <v>65</v>
      </c>
      <c r="C36" s="7" t="s">
        <v>12</v>
      </c>
      <c r="D36" s="4" t="s">
        <v>66</v>
      </c>
      <c r="E36" s="18">
        <v>10</v>
      </c>
      <c r="F36" s="20">
        <v>10</v>
      </c>
      <c r="G36" s="20">
        <v>10</v>
      </c>
      <c r="H36" s="20">
        <v>10</v>
      </c>
      <c r="I36" s="20">
        <v>10</v>
      </c>
    </row>
    <row r="37" spans="1:9" ht="51">
      <c r="A37" s="61"/>
      <c r="B37" s="84"/>
      <c r="C37" s="7" t="s">
        <v>16</v>
      </c>
      <c r="D37" s="4" t="s">
        <v>17</v>
      </c>
      <c r="E37" s="19">
        <v>15982.79</v>
      </c>
      <c r="F37" s="19">
        <v>20414.939999999999</v>
      </c>
      <c r="G37" s="19">
        <v>21548.883000000002</v>
      </c>
      <c r="H37" s="19">
        <v>23789.68</v>
      </c>
      <c r="I37" s="19">
        <v>25161.839</v>
      </c>
    </row>
    <row r="38" spans="1:9" ht="51" customHeight="1">
      <c r="A38" s="60" t="s">
        <v>73</v>
      </c>
      <c r="B38" s="83" t="s">
        <v>67</v>
      </c>
      <c r="C38" s="7" t="s">
        <v>12</v>
      </c>
      <c r="D38" s="4" t="s">
        <v>68</v>
      </c>
      <c r="E38" s="18">
        <v>115000</v>
      </c>
      <c r="F38" s="20">
        <v>121612</v>
      </c>
      <c r="G38" s="20">
        <v>124000</v>
      </c>
      <c r="H38" s="20">
        <v>124000</v>
      </c>
      <c r="I38" s="20">
        <v>124000</v>
      </c>
    </row>
    <row r="39" spans="1:9" ht="51">
      <c r="A39" s="66"/>
      <c r="B39" s="84"/>
      <c r="C39" s="7" t="s">
        <v>16</v>
      </c>
      <c r="D39" s="4" t="s">
        <v>17</v>
      </c>
      <c r="E39" s="19">
        <v>10386.464</v>
      </c>
      <c r="F39" s="19">
        <v>12118.716</v>
      </c>
      <c r="G39" s="19">
        <v>14569.763999999999</v>
      </c>
      <c r="H39" s="19">
        <v>15484.082</v>
      </c>
      <c r="I39" s="19">
        <v>16692.935000000001</v>
      </c>
    </row>
    <row r="40" spans="1:9" ht="51" customHeight="1">
      <c r="A40" s="67">
        <v>17</v>
      </c>
      <c r="B40" s="85" t="s">
        <v>69</v>
      </c>
      <c r="C40" s="7" t="s">
        <v>12</v>
      </c>
      <c r="D40" s="4" t="s">
        <v>68</v>
      </c>
      <c r="E40" s="19">
        <v>33075</v>
      </c>
      <c r="F40" s="21">
        <v>33075</v>
      </c>
      <c r="G40" s="20">
        <v>33075</v>
      </c>
      <c r="H40" s="20">
        <v>33075</v>
      </c>
      <c r="I40" s="20">
        <v>33075</v>
      </c>
    </row>
    <row r="41" spans="1:9" ht="51">
      <c r="A41" s="66"/>
      <c r="B41" s="84"/>
      <c r="C41" s="7" t="s">
        <v>16</v>
      </c>
      <c r="D41" s="4" t="s">
        <v>17</v>
      </c>
      <c r="E41" s="19">
        <v>5298.8270000000002</v>
      </c>
      <c r="F41" s="19">
        <v>6014.1379999999999</v>
      </c>
      <c r="G41" s="19">
        <v>6359.1350000000002</v>
      </c>
      <c r="H41" s="19">
        <v>6804.1360000000004</v>
      </c>
      <c r="I41" s="19">
        <v>7136.9830000000002</v>
      </c>
    </row>
    <row r="42" spans="1:9" ht="51">
      <c r="A42" s="60" t="s">
        <v>54</v>
      </c>
      <c r="B42" s="83" t="s">
        <v>71</v>
      </c>
      <c r="C42" s="7" t="s">
        <v>12</v>
      </c>
      <c r="D42" s="4" t="s">
        <v>72</v>
      </c>
      <c r="E42" s="18">
        <v>24500</v>
      </c>
      <c r="F42" s="20">
        <v>24500</v>
      </c>
      <c r="G42" s="20">
        <v>25725</v>
      </c>
      <c r="H42" s="20">
        <v>25725</v>
      </c>
      <c r="I42" s="20">
        <v>25725</v>
      </c>
    </row>
    <row r="43" spans="1:9" ht="51">
      <c r="A43" s="66"/>
      <c r="B43" s="84"/>
      <c r="C43" s="7" t="s">
        <v>16</v>
      </c>
      <c r="D43" s="4" t="s">
        <v>17</v>
      </c>
      <c r="E43" s="19">
        <v>6822.8450000000003</v>
      </c>
      <c r="F43" s="19">
        <v>8539.7180000000008</v>
      </c>
      <c r="G43" s="19">
        <v>8104.4620000000004</v>
      </c>
      <c r="H43" s="19">
        <v>8669.1869999999999</v>
      </c>
      <c r="I43" s="19">
        <v>9069.8189999999995</v>
      </c>
    </row>
    <row r="44" spans="1:9" ht="51">
      <c r="A44" s="60" t="s">
        <v>87</v>
      </c>
      <c r="B44" s="86" t="s">
        <v>74</v>
      </c>
      <c r="C44" s="7" t="s">
        <v>12</v>
      </c>
      <c r="D44" s="5" t="s">
        <v>75</v>
      </c>
      <c r="E44" s="5" t="s">
        <v>76</v>
      </c>
      <c r="F44" s="5" t="s">
        <v>77</v>
      </c>
      <c r="G44" s="5" t="s">
        <v>78</v>
      </c>
      <c r="H44" s="5" t="s">
        <v>78</v>
      </c>
      <c r="I44" s="5" t="s">
        <v>78</v>
      </c>
    </row>
    <row r="45" spans="1:9" ht="51">
      <c r="A45" s="66"/>
      <c r="B45" s="87"/>
      <c r="C45" s="7" t="s">
        <v>16</v>
      </c>
      <c r="D45" s="4" t="s">
        <v>17</v>
      </c>
      <c r="E45" s="22">
        <v>1902.768</v>
      </c>
      <c r="F45" s="19">
        <v>1340.232</v>
      </c>
      <c r="G45" s="19">
        <v>1330.25</v>
      </c>
      <c r="H45" s="19">
        <v>1389.1120000000001</v>
      </c>
      <c r="I45" s="19">
        <v>1448.867</v>
      </c>
    </row>
    <row r="46" spans="1:9" ht="51">
      <c r="A46" s="67">
        <v>20</v>
      </c>
      <c r="B46" s="86" t="s">
        <v>79</v>
      </c>
      <c r="C46" s="7" t="s">
        <v>12</v>
      </c>
      <c r="D46" s="5" t="s">
        <v>75</v>
      </c>
      <c r="E46" s="5" t="s">
        <v>80</v>
      </c>
      <c r="F46" s="5" t="s">
        <v>81</v>
      </c>
      <c r="G46" s="5" t="s">
        <v>82</v>
      </c>
      <c r="H46" s="5" t="s">
        <v>82</v>
      </c>
      <c r="I46" s="5" t="s">
        <v>82</v>
      </c>
    </row>
    <row r="47" spans="1:9" ht="51">
      <c r="A47" s="66"/>
      <c r="B47" s="87"/>
      <c r="C47" s="7" t="s">
        <v>16</v>
      </c>
      <c r="D47" s="4" t="s">
        <v>17</v>
      </c>
      <c r="E47" s="22">
        <v>6088.8580000000002</v>
      </c>
      <c r="F47" s="19">
        <v>4396.8959999999997</v>
      </c>
      <c r="G47" s="19">
        <v>4378.57</v>
      </c>
      <c r="H47" s="19">
        <v>4596.3159999999998</v>
      </c>
      <c r="I47" s="19">
        <v>4816.9539999999997</v>
      </c>
    </row>
    <row r="48" spans="1:9" ht="51">
      <c r="A48" s="60" t="s">
        <v>242</v>
      </c>
      <c r="B48" s="86" t="s">
        <v>83</v>
      </c>
      <c r="C48" s="7" t="s">
        <v>12</v>
      </c>
      <c r="D48" s="5" t="s">
        <v>75</v>
      </c>
      <c r="E48" s="5" t="s">
        <v>84</v>
      </c>
      <c r="F48" s="5" t="s">
        <v>85</v>
      </c>
      <c r="G48" s="5" t="s">
        <v>86</v>
      </c>
      <c r="H48" s="5" t="s">
        <v>86</v>
      </c>
      <c r="I48" s="5" t="s">
        <v>86</v>
      </c>
    </row>
    <row r="49" spans="1:10" ht="51">
      <c r="A49" s="66"/>
      <c r="B49" s="87"/>
      <c r="C49" s="7" t="s">
        <v>16</v>
      </c>
      <c r="D49" s="4" t="s">
        <v>17</v>
      </c>
      <c r="E49" s="18">
        <v>3044.4</v>
      </c>
      <c r="F49" s="19">
        <v>4178.74</v>
      </c>
      <c r="G49" s="19">
        <v>4954.0569999999998</v>
      </c>
      <c r="H49" s="19">
        <v>5247.9</v>
      </c>
      <c r="I49" s="19">
        <v>5544.9170000000004</v>
      </c>
    </row>
    <row r="50" spans="1:10" ht="51">
      <c r="A50" s="60" t="s">
        <v>97</v>
      </c>
      <c r="B50" s="86" t="s">
        <v>88</v>
      </c>
      <c r="C50" s="7" t="s">
        <v>12</v>
      </c>
      <c r="D50" s="5" t="s">
        <v>75</v>
      </c>
      <c r="E50" s="5" t="s">
        <v>89</v>
      </c>
      <c r="F50" s="5" t="s">
        <v>90</v>
      </c>
      <c r="G50" s="5" t="s">
        <v>91</v>
      </c>
      <c r="H50" s="5" t="s">
        <v>91</v>
      </c>
      <c r="I50" s="5" t="s">
        <v>91</v>
      </c>
      <c r="J50" s="30"/>
    </row>
    <row r="51" spans="1:10" ht="51">
      <c r="A51" s="66"/>
      <c r="B51" s="87"/>
      <c r="C51" s="7" t="s">
        <v>16</v>
      </c>
      <c r="D51" s="4" t="s">
        <v>17</v>
      </c>
      <c r="E51" s="19">
        <v>4642.8</v>
      </c>
      <c r="F51" s="19">
        <v>6988.6530000000002</v>
      </c>
      <c r="G51" s="19">
        <v>6707.8140000000003</v>
      </c>
      <c r="H51" s="19">
        <v>7099.5069999999996</v>
      </c>
      <c r="I51" s="19">
        <v>7495.51</v>
      </c>
    </row>
    <row r="52" spans="1:10" ht="51">
      <c r="A52" s="60" t="s">
        <v>102</v>
      </c>
      <c r="B52" s="86" t="s">
        <v>92</v>
      </c>
      <c r="C52" s="7" t="s">
        <v>12</v>
      </c>
      <c r="D52" s="5" t="s">
        <v>75</v>
      </c>
      <c r="E52" s="5" t="s">
        <v>93</v>
      </c>
      <c r="F52" s="5" t="s">
        <v>94</v>
      </c>
      <c r="G52" s="5" t="s">
        <v>95</v>
      </c>
      <c r="H52" s="5" t="s">
        <v>95</v>
      </c>
      <c r="I52" s="5" t="s">
        <v>95</v>
      </c>
    </row>
    <row r="53" spans="1:10" ht="51">
      <c r="A53" s="63"/>
      <c r="B53" s="87"/>
      <c r="C53" s="7" t="s">
        <v>16</v>
      </c>
      <c r="D53" s="4" t="s">
        <v>17</v>
      </c>
      <c r="E53" s="19">
        <v>9742.2000000000007</v>
      </c>
      <c r="F53" s="19">
        <v>11005.996999999999</v>
      </c>
      <c r="G53" s="19">
        <v>13340.656999999999</v>
      </c>
      <c r="H53" s="19">
        <v>14022.269</v>
      </c>
      <c r="I53" s="19">
        <v>14712.629000000001</v>
      </c>
    </row>
    <row r="54" spans="1:10" ht="51">
      <c r="A54" s="68">
        <v>24</v>
      </c>
      <c r="B54" s="85" t="s">
        <v>96</v>
      </c>
      <c r="C54" s="7" t="s">
        <v>12</v>
      </c>
      <c r="D54" s="18" t="s">
        <v>75</v>
      </c>
      <c r="E54" s="19">
        <v>9360</v>
      </c>
      <c r="F54" s="20">
        <v>9360</v>
      </c>
      <c r="G54" s="20">
        <v>7583</v>
      </c>
      <c r="H54" s="20">
        <v>7583</v>
      </c>
      <c r="I54" s="20">
        <v>7583</v>
      </c>
    </row>
    <row r="55" spans="1:10" ht="51">
      <c r="A55" s="63"/>
      <c r="B55" s="84"/>
      <c r="C55" s="7" t="s">
        <v>16</v>
      </c>
      <c r="D55" s="18" t="s">
        <v>17</v>
      </c>
      <c r="E55" s="19">
        <v>1826.7</v>
      </c>
      <c r="F55" s="19">
        <v>1531.694</v>
      </c>
      <c r="G55" s="19">
        <v>1433.8530000000001</v>
      </c>
      <c r="H55" s="19">
        <v>1503.0809999999999</v>
      </c>
      <c r="I55" s="19">
        <v>1573.277</v>
      </c>
    </row>
    <row r="56" spans="1:10" ht="51">
      <c r="A56" s="60" t="s">
        <v>243</v>
      </c>
      <c r="B56" s="86" t="s">
        <v>98</v>
      </c>
      <c r="C56" s="7" t="s">
        <v>12</v>
      </c>
      <c r="D56" s="5" t="s">
        <v>75</v>
      </c>
      <c r="E56" s="5" t="s">
        <v>99</v>
      </c>
      <c r="F56" s="5" t="s">
        <v>100</v>
      </c>
      <c r="G56" s="5" t="s">
        <v>101</v>
      </c>
      <c r="H56" s="5" t="s">
        <v>101</v>
      </c>
      <c r="I56" s="5" t="s">
        <v>101</v>
      </c>
    </row>
    <row r="57" spans="1:10" ht="51">
      <c r="A57" s="63"/>
      <c r="B57" s="87"/>
      <c r="C57" s="7" t="s">
        <v>16</v>
      </c>
      <c r="D57" s="4" t="s">
        <v>17</v>
      </c>
      <c r="E57" s="18">
        <v>2663.9</v>
      </c>
      <c r="F57" s="23">
        <v>2894.578</v>
      </c>
      <c r="G57" s="22">
        <v>2512.1239999999998</v>
      </c>
      <c r="H57" s="22">
        <v>2656.8310000000001</v>
      </c>
      <c r="I57" s="22">
        <v>5803.1559999999999</v>
      </c>
    </row>
    <row r="58" spans="1:10" ht="51">
      <c r="A58" s="60" t="s">
        <v>244</v>
      </c>
      <c r="B58" s="86" t="s">
        <v>103</v>
      </c>
      <c r="C58" s="7" t="s">
        <v>12</v>
      </c>
      <c r="D58" s="5" t="s">
        <v>75</v>
      </c>
      <c r="E58" s="5" t="s">
        <v>104</v>
      </c>
      <c r="F58" s="5" t="s">
        <v>105</v>
      </c>
      <c r="G58" s="5" t="s">
        <v>105</v>
      </c>
      <c r="H58" s="5" t="s">
        <v>105</v>
      </c>
      <c r="I58" s="5" t="s">
        <v>105</v>
      </c>
    </row>
    <row r="59" spans="1:10" ht="51">
      <c r="A59" s="63"/>
      <c r="B59" s="87"/>
      <c r="C59" s="7" t="s">
        <v>16</v>
      </c>
      <c r="D59" s="4" t="s">
        <v>17</v>
      </c>
      <c r="E59" s="19">
        <v>913.3</v>
      </c>
      <c r="F59" s="19">
        <v>1497.0419999999999</v>
      </c>
      <c r="G59" s="19">
        <v>1686.2940000000001</v>
      </c>
      <c r="H59" s="19">
        <v>1785.65</v>
      </c>
      <c r="I59" s="19">
        <v>1886.088</v>
      </c>
    </row>
    <row r="60" spans="1:10" ht="51">
      <c r="A60" s="60" t="s">
        <v>112</v>
      </c>
      <c r="B60" s="86" t="s">
        <v>106</v>
      </c>
      <c r="C60" s="7" t="s">
        <v>12</v>
      </c>
      <c r="D60" s="5" t="s">
        <v>75</v>
      </c>
      <c r="E60" s="5" t="s">
        <v>107</v>
      </c>
      <c r="F60" s="5" t="s">
        <v>108</v>
      </c>
      <c r="G60" s="5" t="s">
        <v>109</v>
      </c>
      <c r="H60" s="5" t="s">
        <v>109</v>
      </c>
      <c r="I60" s="5" t="s">
        <v>109</v>
      </c>
    </row>
    <row r="61" spans="1:10" ht="51">
      <c r="A61" s="63"/>
      <c r="B61" s="87"/>
      <c r="C61" s="7" t="s">
        <v>16</v>
      </c>
      <c r="D61" s="4" t="s">
        <v>17</v>
      </c>
      <c r="E61" s="19">
        <v>4566.6000000000004</v>
      </c>
      <c r="F61" s="19">
        <v>6951.1729999999998</v>
      </c>
      <c r="G61" s="19">
        <v>9078.3009999999995</v>
      </c>
      <c r="H61" s="19">
        <v>9589.2150000000001</v>
      </c>
      <c r="I61" s="19">
        <v>10106.003000000001</v>
      </c>
    </row>
    <row r="62" spans="1:10" ht="84" customHeight="1">
      <c r="A62" s="24"/>
      <c r="B62" s="15" t="s">
        <v>110</v>
      </c>
      <c r="C62" s="16"/>
      <c r="D62" s="17" t="s">
        <v>17</v>
      </c>
      <c r="E62" s="25">
        <f>E35+E37+E39+E41+E43+E45+E47+E49+E51+E53+E55+E57+E59+E61</f>
        <v>85468.411999999997</v>
      </c>
      <c r="F62" s="25">
        <f t="shared" ref="F62:I62" si="0">F35+F37+F39+F41+F43+F45+F47+F49+F51+F53+F55+F57+F59+F61</f>
        <v>101707.387</v>
      </c>
      <c r="G62" s="25">
        <f t="shared" si="0"/>
        <v>110540.91799999998</v>
      </c>
      <c r="H62" s="25">
        <f t="shared" si="0"/>
        <v>118681.113</v>
      </c>
      <c r="I62" s="25">
        <f t="shared" si="0"/>
        <v>128395.171</v>
      </c>
    </row>
    <row r="63" spans="1:10" ht="27" customHeight="1">
      <c r="A63" s="56"/>
      <c r="B63" s="59" t="s">
        <v>111</v>
      </c>
      <c r="C63" s="59"/>
      <c r="D63" s="59"/>
      <c r="E63" s="59"/>
      <c r="F63" s="59"/>
      <c r="G63" s="59"/>
      <c r="H63" s="59"/>
      <c r="I63" s="59"/>
    </row>
    <row r="64" spans="1:10" ht="51" customHeight="1">
      <c r="A64" s="69" t="s">
        <v>116</v>
      </c>
      <c r="B64" s="88" t="s">
        <v>113</v>
      </c>
      <c r="C64" s="41" t="s">
        <v>114</v>
      </c>
      <c r="D64" s="42" t="s">
        <v>13</v>
      </c>
      <c r="E64" s="43">
        <v>2</v>
      </c>
      <c r="F64" s="42">
        <v>3</v>
      </c>
      <c r="G64" s="42">
        <v>3</v>
      </c>
      <c r="H64" s="42">
        <v>3</v>
      </c>
      <c r="I64" s="42">
        <v>3</v>
      </c>
    </row>
    <row r="65" spans="1:10" ht="51">
      <c r="A65" s="69"/>
      <c r="B65" s="89"/>
      <c r="C65" s="44" t="s">
        <v>16</v>
      </c>
      <c r="D65" s="42" t="s">
        <v>115</v>
      </c>
      <c r="E65" s="45">
        <v>1954.36</v>
      </c>
      <c r="F65" s="46">
        <v>1678.32</v>
      </c>
      <c r="G65" s="47">
        <f>1955.88+7.51</f>
        <v>1963.39</v>
      </c>
      <c r="H65" s="47">
        <v>2052.79</v>
      </c>
      <c r="I65" s="47">
        <v>2145.3200000000002</v>
      </c>
    </row>
    <row r="66" spans="1:10" s="1" customFormat="1" ht="51" customHeight="1">
      <c r="A66" s="69" t="s">
        <v>118</v>
      </c>
      <c r="B66" s="88" t="s">
        <v>117</v>
      </c>
      <c r="C66" s="41" t="s">
        <v>114</v>
      </c>
      <c r="D66" s="42" t="s">
        <v>13</v>
      </c>
      <c r="E66" s="43">
        <v>24</v>
      </c>
      <c r="F66" s="48">
        <v>30</v>
      </c>
      <c r="G66" s="48">
        <v>24</v>
      </c>
      <c r="H66" s="48">
        <v>24</v>
      </c>
      <c r="I66" s="48">
        <v>24</v>
      </c>
    </row>
    <row r="67" spans="1:10" s="1" customFormat="1" ht="51">
      <c r="A67" s="69"/>
      <c r="B67" s="89"/>
      <c r="C67" s="44" t="s">
        <v>16</v>
      </c>
      <c r="D67" s="42" t="s">
        <v>115</v>
      </c>
      <c r="E67" s="43">
        <v>4536.37</v>
      </c>
      <c r="F67" s="46">
        <v>6051.69</v>
      </c>
      <c r="G67" s="47">
        <f>6938.68+287.22</f>
        <v>7225.9000000000005</v>
      </c>
      <c r="H67" s="47">
        <v>7439.98</v>
      </c>
      <c r="I67" s="47">
        <v>7775.3</v>
      </c>
    </row>
    <row r="68" spans="1:10" s="1" customFormat="1" ht="51" customHeight="1">
      <c r="A68" s="70" t="s">
        <v>120</v>
      </c>
      <c r="B68" s="88" t="s">
        <v>236</v>
      </c>
      <c r="C68" s="41" t="s">
        <v>114</v>
      </c>
      <c r="D68" s="42" t="s">
        <v>13</v>
      </c>
      <c r="E68" s="43">
        <v>0</v>
      </c>
      <c r="F68" s="48">
        <v>16</v>
      </c>
      <c r="G68" s="48">
        <v>16</v>
      </c>
      <c r="H68" s="48">
        <v>16</v>
      </c>
      <c r="I68" s="48">
        <v>16</v>
      </c>
    </row>
    <row r="69" spans="1:10" s="1" customFormat="1" ht="51">
      <c r="A69" s="71"/>
      <c r="B69" s="89"/>
      <c r="C69" s="44" t="s">
        <v>16</v>
      </c>
      <c r="D69" s="42" t="s">
        <v>115</v>
      </c>
      <c r="E69" s="43">
        <v>0</v>
      </c>
      <c r="F69" s="46">
        <v>1099.92</v>
      </c>
      <c r="G69" s="47">
        <f>1282.65+4.92</f>
        <v>1287.5700000000002</v>
      </c>
      <c r="H69" s="47">
        <v>1346.22</v>
      </c>
      <c r="I69" s="47">
        <v>1406.9</v>
      </c>
    </row>
    <row r="70" spans="1:10" s="1" customFormat="1" ht="51" customHeight="1">
      <c r="A70" s="70" t="s">
        <v>122</v>
      </c>
      <c r="B70" s="88" t="s">
        <v>119</v>
      </c>
      <c r="C70" s="41" t="s">
        <v>114</v>
      </c>
      <c r="D70" s="42" t="s">
        <v>13</v>
      </c>
      <c r="E70" s="43">
        <v>11</v>
      </c>
      <c r="F70" s="48">
        <v>20</v>
      </c>
      <c r="G70" s="48">
        <v>20</v>
      </c>
      <c r="H70" s="48">
        <v>20</v>
      </c>
      <c r="I70" s="48">
        <v>20</v>
      </c>
    </row>
    <row r="71" spans="1:10" s="1" customFormat="1" ht="51">
      <c r="A71" s="72"/>
      <c r="B71" s="89"/>
      <c r="C71" s="44" t="s">
        <v>16</v>
      </c>
      <c r="D71" s="42" t="s">
        <v>115</v>
      </c>
      <c r="E71" s="43">
        <v>520.59</v>
      </c>
      <c r="F71" s="47">
        <v>1121.67</v>
      </c>
      <c r="G71" s="47">
        <f>1282.65+4.92</f>
        <v>1287.5700000000002</v>
      </c>
      <c r="H71" s="47">
        <v>1346.98</v>
      </c>
      <c r="I71" s="47">
        <v>1407.69</v>
      </c>
    </row>
    <row r="72" spans="1:10" ht="51">
      <c r="A72" s="69" t="s">
        <v>124</v>
      </c>
      <c r="B72" s="88" t="s">
        <v>121</v>
      </c>
      <c r="C72" s="41" t="s">
        <v>114</v>
      </c>
      <c r="D72" s="42" t="s">
        <v>13</v>
      </c>
      <c r="E72" s="43">
        <v>20</v>
      </c>
      <c r="F72" s="48">
        <v>16</v>
      </c>
      <c r="G72" s="48">
        <v>16</v>
      </c>
      <c r="H72" s="48">
        <v>16</v>
      </c>
      <c r="I72" s="48">
        <v>16</v>
      </c>
    </row>
    <row r="73" spans="1:10" ht="51">
      <c r="A73" s="69"/>
      <c r="B73" s="89"/>
      <c r="C73" s="44" t="s">
        <v>16</v>
      </c>
      <c r="D73" s="42" t="s">
        <v>115</v>
      </c>
      <c r="E73" s="43">
        <v>3052.75</v>
      </c>
      <c r="F73" s="47">
        <v>2385.0500000000002</v>
      </c>
      <c r="G73" s="47">
        <f>10.33+2688.51+6+194</f>
        <v>2898.84</v>
      </c>
      <c r="H73" s="47">
        <v>2822.25</v>
      </c>
      <c r="I73" s="47">
        <v>2949.45</v>
      </c>
    </row>
    <row r="74" spans="1:10" ht="51" customHeight="1">
      <c r="A74" s="70" t="s">
        <v>126</v>
      </c>
      <c r="B74" s="88" t="s">
        <v>237</v>
      </c>
      <c r="C74" s="49" t="s">
        <v>114</v>
      </c>
      <c r="D74" s="42" t="s">
        <v>13</v>
      </c>
      <c r="E74" s="43">
        <v>0</v>
      </c>
      <c r="F74" s="46">
        <v>28</v>
      </c>
      <c r="G74" s="48">
        <v>28</v>
      </c>
      <c r="H74" s="48">
        <v>28</v>
      </c>
      <c r="I74" s="48">
        <v>28</v>
      </c>
    </row>
    <row r="75" spans="1:10" ht="51">
      <c r="A75" s="71"/>
      <c r="B75" s="89"/>
      <c r="C75" s="49" t="s">
        <v>16</v>
      </c>
      <c r="D75" s="42" t="s">
        <v>115</v>
      </c>
      <c r="E75" s="43">
        <v>0</v>
      </c>
      <c r="F75" s="47">
        <v>1316.55</v>
      </c>
      <c r="G75" s="47">
        <f>1608.87+5.88</f>
        <v>1614.75</v>
      </c>
      <c r="H75" s="47">
        <v>1688.41</v>
      </c>
      <c r="I75" s="47">
        <v>1764.96</v>
      </c>
    </row>
    <row r="76" spans="1:10" ht="51" customHeight="1">
      <c r="A76" s="69" t="s">
        <v>128</v>
      </c>
      <c r="B76" s="88" t="s">
        <v>123</v>
      </c>
      <c r="C76" s="41" t="s">
        <v>114</v>
      </c>
      <c r="D76" s="42" t="s">
        <v>13</v>
      </c>
      <c r="E76" s="43">
        <v>49</v>
      </c>
      <c r="F76" s="48">
        <v>36</v>
      </c>
      <c r="G76" s="48">
        <v>36</v>
      </c>
      <c r="H76" s="48">
        <v>36</v>
      </c>
      <c r="I76" s="48">
        <v>36</v>
      </c>
    </row>
    <row r="77" spans="1:10" ht="51">
      <c r="A77" s="69"/>
      <c r="B77" s="89"/>
      <c r="C77" s="44" t="s">
        <v>16</v>
      </c>
      <c r="D77" s="42" t="s">
        <v>115</v>
      </c>
      <c r="E77" s="43">
        <v>5111.96</v>
      </c>
      <c r="F77" s="47">
        <v>3641.47</v>
      </c>
      <c r="G77" s="47">
        <f>4423.05+106.17</f>
        <v>4529.22</v>
      </c>
      <c r="H77" s="47">
        <v>4642.04</v>
      </c>
      <c r="I77" s="47">
        <v>4852.47</v>
      </c>
      <c r="J77" s="31"/>
    </row>
    <row r="78" spans="1:10" ht="51">
      <c r="A78" s="70" t="s">
        <v>130</v>
      </c>
      <c r="B78" s="88" t="s">
        <v>125</v>
      </c>
      <c r="C78" s="41" t="s">
        <v>114</v>
      </c>
      <c r="D78" s="42" t="s">
        <v>13</v>
      </c>
      <c r="E78" s="43">
        <v>9</v>
      </c>
      <c r="F78" s="48">
        <v>6</v>
      </c>
      <c r="G78" s="48">
        <v>6</v>
      </c>
      <c r="H78" s="48">
        <v>6</v>
      </c>
      <c r="I78" s="48">
        <v>6</v>
      </c>
    </row>
    <row r="79" spans="1:10" ht="51">
      <c r="A79" s="72"/>
      <c r="B79" s="89"/>
      <c r="C79" s="44" t="s">
        <v>16</v>
      </c>
      <c r="D79" s="42" t="s">
        <v>115</v>
      </c>
      <c r="E79" s="43">
        <v>2095.36</v>
      </c>
      <c r="F79" s="46">
        <v>1721.72</v>
      </c>
      <c r="G79" s="47">
        <f>2110.64+7.35</f>
        <v>2117.9899999999998</v>
      </c>
      <c r="H79" s="47">
        <v>2110.2600000000002</v>
      </c>
      <c r="I79" s="47">
        <v>2205.92</v>
      </c>
    </row>
    <row r="80" spans="1:10" ht="51">
      <c r="A80" s="69" t="s">
        <v>132</v>
      </c>
      <c r="B80" s="88" t="s">
        <v>127</v>
      </c>
      <c r="C80" s="41" t="s">
        <v>114</v>
      </c>
      <c r="D80" s="42" t="s">
        <v>13</v>
      </c>
      <c r="E80" s="43">
        <v>24</v>
      </c>
      <c r="F80" s="48">
        <v>36</v>
      </c>
      <c r="G80" s="48">
        <v>36</v>
      </c>
      <c r="H80" s="48">
        <v>36</v>
      </c>
      <c r="I80" s="48">
        <v>36</v>
      </c>
    </row>
    <row r="81" spans="1:9" ht="51">
      <c r="A81" s="69"/>
      <c r="B81" s="89"/>
      <c r="C81" s="44" t="s">
        <v>16</v>
      </c>
      <c r="D81" s="42" t="s">
        <v>115</v>
      </c>
      <c r="E81" s="43">
        <v>2700.95</v>
      </c>
      <c r="F81" s="46">
        <v>3126.56</v>
      </c>
      <c r="G81" s="47">
        <f>287.35+2010.64+1591.72+148.8</f>
        <v>4038.51</v>
      </c>
      <c r="H81" s="47">
        <f>2110.11+1667.87</f>
        <v>3777.98</v>
      </c>
      <c r="I81" s="47">
        <f>2205.76+1742.41</f>
        <v>3948.17</v>
      </c>
    </row>
    <row r="82" spans="1:9" ht="51">
      <c r="A82" s="70" t="s">
        <v>134</v>
      </c>
      <c r="B82" s="88" t="s">
        <v>129</v>
      </c>
      <c r="C82" s="41" t="s">
        <v>114</v>
      </c>
      <c r="D82" s="42" t="s">
        <v>13</v>
      </c>
      <c r="E82" s="43">
        <v>14</v>
      </c>
      <c r="F82" s="48">
        <v>56</v>
      </c>
      <c r="G82" s="48">
        <v>56</v>
      </c>
      <c r="H82" s="48">
        <v>56</v>
      </c>
      <c r="I82" s="48">
        <v>56</v>
      </c>
    </row>
    <row r="83" spans="1:9" ht="51">
      <c r="A83" s="72"/>
      <c r="B83" s="89"/>
      <c r="C83" s="44" t="s">
        <v>16</v>
      </c>
      <c r="D83" s="42" t="s">
        <v>115</v>
      </c>
      <c r="E83" s="43">
        <v>942.98</v>
      </c>
      <c r="F83" s="46">
        <v>3220.54</v>
      </c>
      <c r="G83" s="46">
        <f>2.2+602.65+10.1+2980.57</f>
        <v>3595.5200000000004</v>
      </c>
      <c r="H83" s="46">
        <f>702.55+3335.42</f>
        <v>4037.9700000000003</v>
      </c>
      <c r="I83" s="46">
        <f>732.98+3484.48</f>
        <v>4217.46</v>
      </c>
    </row>
    <row r="84" spans="1:9" ht="51" customHeight="1">
      <c r="A84" s="69" t="s">
        <v>136</v>
      </c>
      <c r="B84" s="88" t="s">
        <v>131</v>
      </c>
      <c r="C84" s="41" t="s">
        <v>114</v>
      </c>
      <c r="D84" s="42" t="s">
        <v>13</v>
      </c>
      <c r="E84" s="43">
        <v>39</v>
      </c>
      <c r="F84" s="48">
        <v>16</v>
      </c>
      <c r="G84" s="48">
        <v>16</v>
      </c>
      <c r="H84" s="48">
        <v>16</v>
      </c>
      <c r="I84" s="48">
        <v>16</v>
      </c>
    </row>
    <row r="85" spans="1:9" ht="51">
      <c r="A85" s="69"/>
      <c r="B85" s="89"/>
      <c r="C85" s="44" t="s">
        <v>16</v>
      </c>
      <c r="D85" s="42" t="s">
        <v>115</v>
      </c>
      <c r="E85" s="43">
        <v>4433.9399999999996</v>
      </c>
      <c r="F85" s="47">
        <v>2694.42</v>
      </c>
      <c r="G85" s="47">
        <f>100+121.76+3217.75</f>
        <v>3439.51</v>
      </c>
      <c r="H85" s="47">
        <v>3376.41</v>
      </c>
      <c r="I85" s="47">
        <v>3529.47</v>
      </c>
    </row>
    <row r="86" spans="1:9" ht="51" customHeight="1">
      <c r="A86" s="70" t="s">
        <v>138</v>
      </c>
      <c r="B86" s="88" t="s">
        <v>133</v>
      </c>
      <c r="C86" s="41" t="s">
        <v>114</v>
      </c>
      <c r="D86" s="42" t="s">
        <v>13</v>
      </c>
      <c r="E86" s="43">
        <v>0</v>
      </c>
      <c r="F86" s="48">
        <v>40</v>
      </c>
      <c r="G86" s="48">
        <v>40</v>
      </c>
      <c r="H86" s="48">
        <v>40</v>
      </c>
      <c r="I86" s="48">
        <v>40</v>
      </c>
    </row>
    <row r="87" spans="1:9" ht="51">
      <c r="A87" s="73"/>
      <c r="B87" s="89"/>
      <c r="C87" s="44" t="s">
        <v>16</v>
      </c>
      <c r="D87" s="42" t="s">
        <v>115</v>
      </c>
      <c r="E87" s="43">
        <v>0</v>
      </c>
      <c r="F87" s="47">
        <v>2352.0700000000002</v>
      </c>
      <c r="G87" s="47">
        <f>10.29+2815.98</f>
        <v>2826.27</v>
      </c>
      <c r="H87" s="47">
        <v>2954.36</v>
      </c>
      <c r="I87" s="47">
        <v>3088.28</v>
      </c>
    </row>
    <row r="88" spans="1:9" ht="51">
      <c r="A88" s="74">
        <v>40</v>
      </c>
      <c r="B88" s="90" t="s">
        <v>238</v>
      </c>
      <c r="C88" s="49" t="s">
        <v>114</v>
      </c>
      <c r="D88" s="42" t="s">
        <v>13</v>
      </c>
      <c r="E88" s="43">
        <v>0</v>
      </c>
      <c r="F88" s="46">
        <v>10</v>
      </c>
      <c r="G88" s="48">
        <v>10</v>
      </c>
      <c r="H88" s="48">
        <v>10</v>
      </c>
      <c r="I88" s="48">
        <v>10</v>
      </c>
    </row>
    <row r="89" spans="1:9" ht="51">
      <c r="A89" s="73"/>
      <c r="B89" s="91"/>
      <c r="C89" s="49" t="s">
        <v>16</v>
      </c>
      <c r="D89" s="42" t="s">
        <v>115</v>
      </c>
      <c r="E89" s="43">
        <v>0</v>
      </c>
      <c r="F89" s="47">
        <v>487.36</v>
      </c>
      <c r="G89" s="47">
        <f>602.59+2.49</f>
        <v>605.08000000000004</v>
      </c>
      <c r="H89" s="47">
        <v>610.08000000000004</v>
      </c>
      <c r="I89" s="47">
        <v>637.86</v>
      </c>
    </row>
    <row r="90" spans="1:9" ht="51">
      <c r="A90" s="69" t="s">
        <v>141</v>
      </c>
      <c r="B90" s="88" t="s">
        <v>135</v>
      </c>
      <c r="C90" s="41" t="s">
        <v>114</v>
      </c>
      <c r="D90" s="42" t="s">
        <v>13</v>
      </c>
      <c r="E90" s="43">
        <v>20</v>
      </c>
      <c r="F90" s="48">
        <v>20</v>
      </c>
      <c r="G90" s="48">
        <v>20</v>
      </c>
      <c r="H90" s="48">
        <v>20</v>
      </c>
      <c r="I90" s="48">
        <v>20</v>
      </c>
    </row>
    <row r="91" spans="1:9" ht="51">
      <c r="A91" s="69"/>
      <c r="B91" s="89"/>
      <c r="C91" s="44" t="s">
        <v>16</v>
      </c>
      <c r="D91" s="42" t="s">
        <v>115</v>
      </c>
      <c r="E91" s="43">
        <v>2686.46</v>
      </c>
      <c r="F91" s="47">
        <v>2427.29</v>
      </c>
      <c r="G91" s="47">
        <f>2816.02+220.29</f>
        <v>3036.31</v>
      </c>
      <c r="H91" s="47">
        <v>2954.64</v>
      </c>
      <c r="I91" s="47">
        <v>3088.58</v>
      </c>
    </row>
    <row r="92" spans="1:9" ht="51">
      <c r="A92" s="70" t="s">
        <v>143</v>
      </c>
      <c r="B92" s="88" t="s">
        <v>137</v>
      </c>
      <c r="C92" s="41" t="s">
        <v>114</v>
      </c>
      <c r="D92" s="42" t="s">
        <v>13</v>
      </c>
      <c r="E92" s="43">
        <v>40</v>
      </c>
      <c r="F92" s="48">
        <v>32</v>
      </c>
      <c r="G92" s="48">
        <v>32</v>
      </c>
      <c r="H92" s="48">
        <v>32</v>
      </c>
      <c r="I92" s="48">
        <v>32</v>
      </c>
    </row>
    <row r="93" spans="1:9" ht="51">
      <c r="A93" s="72"/>
      <c r="B93" s="89"/>
      <c r="C93" s="44" t="s">
        <v>16</v>
      </c>
      <c r="D93" s="42" t="s">
        <v>115</v>
      </c>
      <c r="E93" s="45">
        <v>4433.9399999999996</v>
      </c>
      <c r="F93" s="47">
        <v>4049.57</v>
      </c>
      <c r="G93" s="47">
        <f>4826.63+288+28.5+12+149.15</f>
        <v>5304.28</v>
      </c>
      <c r="H93" s="47">
        <v>5064.62</v>
      </c>
      <c r="I93" s="47">
        <v>5294.21</v>
      </c>
    </row>
    <row r="94" spans="1:9" ht="51">
      <c r="A94" s="69" t="s">
        <v>145</v>
      </c>
      <c r="B94" s="88" t="s">
        <v>139</v>
      </c>
      <c r="C94" s="41" t="s">
        <v>114</v>
      </c>
      <c r="D94" s="42" t="s">
        <v>13</v>
      </c>
      <c r="E94" s="43">
        <v>0</v>
      </c>
      <c r="F94" s="50">
        <v>40</v>
      </c>
      <c r="G94" s="50">
        <v>40</v>
      </c>
      <c r="H94" s="50">
        <v>40</v>
      </c>
      <c r="I94" s="50">
        <v>40</v>
      </c>
    </row>
    <row r="95" spans="1:9" ht="51">
      <c r="A95" s="69"/>
      <c r="B95" s="89"/>
      <c r="C95" s="44" t="s">
        <v>16</v>
      </c>
      <c r="D95" s="42" t="s">
        <v>115</v>
      </c>
      <c r="E95" s="43">
        <v>0</v>
      </c>
      <c r="F95" s="47">
        <v>2004.76</v>
      </c>
      <c r="G95" s="46">
        <f>2412.41+8.82</f>
        <v>2421.23</v>
      </c>
      <c r="H95" s="46">
        <v>2532.31</v>
      </c>
      <c r="I95" s="46">
        <v>2647.1</v>
      </c>
    </row>
    <row r="96" spans="1:9" ht="51">
      <c r="A96" s="69" t="s">
        <v>147</v>
      </c>
      <c r="B96" s="88" t="s">
        <v>140</v>
      </c>
      <c r="C96" s="41" t="s">
        <v>114</v>
      </c>
      <c r="D96" s="42" t="s">
        <v>13</v>
      </c>
      <c r="E96" s="43">
        <v>7</v>
      </c>
      <c r="F96" s="48">
        <v>0</v>
      </c>
      <c r="G96" s="48">
        <v>0</v>
      </c>
      <c r="H96" s="48">
        <v>0</v>
      </c>
      <c r="I96" s="48">
        <v>0</v>
      </c>
    </row>
    <row r="97" spans="1:9" ht="51">
      <c r="A97" s="69"/>
      <c r="B97" s="89"/>
      <c r="C97" s="44" t="s">
        <v>16</v>
      </c>
      <c r="D97" s="42" t="s">
        <v>115</v>
      </c>
      <c r="E97" s="45">
        <v>718.87</v>
      </c>
      <c r="F97" s="46">
        <v>0</v>
      </c>
      <c r="G97" s="46">
        <v>0</v>
      </c>
      <c r="H97" s="46">
        <v>0</v>
      </c>
      <c r="I97" s="46">
        <v>0</v>
      </c>
    </row>
    <row r="98" spans="1:9" ht="51">
      <c r="A98" s="69" t="s">
        <v>149</v>
      </c>
      <c r="B98" s="88" t="s">
        <v>142</v>
      </c>
      <c r="C98" s="41" t="s">
        <v>114</v>
      </c>
      <c r="D98" s="42" t="s">
        <v>13</v>
      </c>
      <c r="E98" s="43">
        <v>12</v>
      </c>
      <c r="F98" s="48">
        <v>12</v>
      </c>
      <c r="G98" s="48">
        <v>0</v>
      </c>
      <c r="H98" s="48">
        <v>0</v>
      </c>
      <c r="I98" s="48">
        <v>0</v>
      </c>
    </row>
    <row r="99" spans="1:9" ht="51">
      <c r="A99" s="69"/>
      <c r="B99" s="89"/>
      <c r="C99" s="44" t="s">
        <v>16</v>
      </c>
      <c r="D99" s="42" t="s">
        <v>115</v>
      </c>
      <c r="E99" s="45">
        <v>1677.36</v>
      </c>
      <c r="F99" s="47">
        <v>850.68</v>
      </c>
      <c r="G99" s="46">
        <v>0</v>
      </c>
      <c r="H99" s="46">
        <v>0</v>
      </c>
      <c r="I99" s="46">
        <v>0</v>
      </c>
    </row>
    <row r="100" spans="1:9" ht="51">
      <c r="A100" s="69" t="s">
        <v>151</v>
      </c>
      <c r="B100" s="88" t="s">
        <v>144</v>
      </c>
      <c r="C100" s="41" t="s">
        <v>114</v>
      </c>
      <c r="D100" s="42" t="s">
        <v>13</v>
      </c>
      <c r="E100" s="43">
        <v>60</v>
      </c>
      <c r="F100" s="48">
        <v>36</v>
      </c>
      <c r="G100" s="48">
        <v>36</v>
      </c>
      <c r="H100" s="48">
        <v>36</v>
      </c>
      <c r="I100" s="48">
        <v>36</v>
      </c>
    </row>
    <row r="101" spans="1:9" ht="51">
      <c r="A101" s="69"/>
      <c r="B101" s="89"/>
      <c r="C101" s="44" t="s">
        <v>16</v>
      </c>
      <c r="D101" s="42" t="s">
        <v>115</v>
      </c>
      <c r="E101" s="51">
        <v>6151.91</v>
      </c>
      <c r="F101" s="47">
        <v>6291.67</v>
      </c>
      <c r="G101" s="47">
        <f>7335.09+22.5+265.67</f>
        <v>7623.26</v>
      </c>
      <c r="H101" s="47">
        <v>7697.05</v>
      </c>
      <c r="I101" s="47">
        <v>8043.95</v>
      </c>
    </row>
    <row r="102" spans="1:9" ht="51">
      <c r="A102" s="70" t="s">
        <v>153</v>
      </c>
      <c r="B102" s="88" t="s">
        <v>146</v>
      </c>
      <c r="C102" s="41" t="s">
        <v>114</v>
      </c>
      <c r="D102" s="42" t="s">
        <v>13</v>
      </c>
      <c r="E102" s="43">
        <v>36</v>
      </c>
      <c r="F102" s="48">
        <v>12</v>
      </c>
      <c r="G102" s="48">
        <v>12</v>
      </c>
      <c r="H102" s="48">
        <v>12</v>
      </c>
      <c r="I102" s="48">
        <v>12</v>
      </c>
    </row>
    <row r="103" spans="1:9" ht="51">
      <c r="A103" s="73"/>
      <c r="B103" s="89"/>
      <c r="C103" s="44" t="s">
        <v>16</v>
      </c>
      <c r="D103" s="42" t="s">
        <v>115</v>
      </c>
      <c r="E103" s="45">
        <v>1627.5</v>
      </c>
      <c r="F103" s="46">
        <v>864.9</v>
      </c>
      <c r="G103" s="47">
        <f>3.75+976.84</f>
        <v>980.59</v>
      </c>
      <c r="H103" s="47">
        <v>1026.27</v>
      </c>
      <c r="I103" s="47">
        <v>1072.53</v>
      </c>
    </row>
    <row r="104" spans="1:9" ht="51">
      <c r="A104" s="69" t="s">
        <v>155</v>
      </c>
      <c r="B104" s="88" t="s">
        <v>148</v>
      </c>
      <c r="C104" s="41" t="s">
        <v>114</v>
      </c>
      <c r="D104" s="42" t="s">
        <v>13</v>
      </c>
      <c r="E104" s="43">
        <v>20</v>
      </c>
      <c r="F104" s="48">
        <v>10</v>
      </c>
      <c r="G104" s="48">
        <v>10</v>
      </c>
      <c r="H104" s="48">
        <v>10</v>
      </c>
      <c r="I104" s="48">
        <v>10</v>
      </c>
    </row>
    <row r="105" spans="1:9" ht="51">
      <c r="A105" s="69"/>
      <c r="B105" s="89"/>
      <c r="C105" s="44" t="s">
        <v>16</v>
      </c>
      <c r="D105" s="42" t="s">
        <v>115</v>
      </c>
      <c r="E105" s="45">
        <v>2398.5300000000002</v>
      </c>
      <c r="F105" s="46">
        <v>1510.5</v>
      </c>
      <c r="G105" s="47">
        <f>1711.67+136.57</f>
        <v>1848.24</v>
      </c>
      <c r="H105" s="47">
        <v>1795.98</v>
      </c>
      <c r="I105" s="47">
        <v>1876.92</v>
      </c>
    </row>
    <row r="106" spans="1:9" ht="51" customHeight="1">
      <c r="A106" s="70" t="s">
        <v>157</v>
      </c>
      <c r="B106" s="88" t="s">
        <v>150</v>
      </c>
      <c r="C106" s="41" t="s">
        <v>114</v>
      </c>
      <c r="D106" s="42" t="s">
        <v>13</v>
      </c>
      <c r="E106" s="43">
        <v>14</v>
      </c>
      <c r="F106" s="48">
        <v>28</v>
      </c>
      <c r="G106" s="48">
        <v>28</v>
      </c>
      <c r="H106" s="48">
        <v>28</v>
      </c>
      <c r="I106" s="48">
        <v>28</v>
      </c>
    </row>
    <row r="107" spans="1:9" ht="51">
      <c r="A107" s="73"/>
      <c r="B107" s="89"/>
      <c r="C107" s="44" t="s">
        <v>16</v>
      </c>
      <c r="D107" s="42" t="s">
        <v>115</v>
      </c>
      <c r="E107" s="45">
        <v>523.55999999999995</v>
      </c>
      <c r="F107" s="47">
        <v>1462.86</v>
      </c>
      <c r="G107" s="47">
        <f>1711.67+6.57</f>
        <v>1718.24</v>
      </c>
      <c r="H107" s="47">
        <v>1795.97</v>
      </c>
      <c r="I107" s="47">
        <v>1876.92</v>
      </c>
    </row>
    <row r="108" spans="1:9" ht="51" customHeight="1">
      <c r="A108" s="69" t="s">
        <v>159</v>
      </c>
      <c r="B108" s="88" t="s">
        <v>152</v>
      </c>
      <c r="C108" s="41" t="s">
        <v>114</v>
      </c>
      <c r="D108" s="42" t="s">
        <v>13</v>
      </c>
      <c r="E108" s="43">
        <v>16</v>
      </c>
      <c r="F108" s="48">
        <v>16</v>
      </c>
      <c r="G108" s="48">
        <v>0</v>
      </c>
      <c r="H108" s="48">
        <v>0</v>
      </c>
      <c r="I108" s="48">
        <v>0</v>
      </c>
    </row>
    <row r="109" spans="1:9" ht="51">
      <c r="A109" s="69"/>
      <c r="B109" s="89"/>
      <c r="C109" s="44" t="s">
        <v>16</v>
      </c>
      <c r="D109" s="42" t="s">
        <v>115</v>
      </c>
      <c r="E109" s="45">
        <v>1680.52</v>
      </c>
      <c r="F109" s="47">
        <v>1055.6500000000001</v>
      </c>
      <c r="G109" s="46">
        <v>0</v>
      </c>
      <c r="H109" s="46">
        <v>0</v>
      </c>
      <c r="I109" s="46">
        <v>0</v>
      </c>
    </row>
    <row r="110" spans="1:9" ht="51" customHeight="1">
      <c r="A110" s="70" t="s">
        <v>161</v>
      </c>
      <c r="B110" s="88" t="s">
        <v>154</v>
      </c>
      <c r="C110" s="41" t="s">
        <v>114</v>
      </c>
      <c r="D110" s="42" t="s">
        <v>13</v>
      </c>
      <c r="E110" s="43">
        <v>10</v>
      </c>
      <c r="F110" s="48">
        <v>10</v>
      </c>
      <c r="G110" s="48">
        <v>0</v>
      </c>
      <c r="H110" s="48">
        <v>0</v>
      </c>
      <c r="I110" s="48">
        <v>0</v>
      </c>
    </row>
    <row r="111" spans="1:9" ht="51">
      <c r="A111" s="73"/>
      <c r="B111" s="89"/>
      <c r="C111" s="44" t="s">
        <v>16</v>
      </c>
      <c r="D111" s="42" t="s">
        <v>115</v>
      </c>
      <c r="E111" s="45">
        <v>459.72</v>
      </c>
      <c r="F111" s="47">
        <v>286.99</v>
      </c>
      <c r="G111" s="46">
        <v>0</v>
      </c>
      <c r="H111" s="46">
        <v>0</v>
      </c>
      <c r="I111" s="46">
        <v>0</v>
      </c>
    </row>
    <row r="112" spans="1:9" ht="51" customHeight="1">
      <c r="A112" s="69" t="s">
        <v>163</v>
      </c>
      <c r="B112" s="88" t="s">
        <v>156</v>
      </c>
      <c r="C112" s="41" t="s">
        <v>114</v>
      </c>
      <c r="D112" s="42" t="s">
        <v>13</v>
      </c>
      <c r="E112" s="43">
        <v>1</v>
      </c>
      <c r="F112" s="42">
        <v>1</v>
      </c>
      <c r="G112" s="42">
        <v>1</v>
      </c>
      <c r="H112" s="42">
        <v>1</v>
      </c>
      <c r="I112" s="42">
        <v>1</v>
      </c>
    </row>
    <row r="113" spans="1:9" ht="51">
      <c r="A113" s="69"/>
      <c r="B113" s="89"/>
      <c r="C113" s="44" t="s">
        <v>16</v>
      </c>
      <c r="D113" s="42" t="s">
        <v>115</v>
      </c>
      <c r="E113" s="45">
        <v>1498.21</v>
      </c>
      <c r="F113" s="47">
        <v>2110.2600000000002</v>
      </c>
      <c r="G113" s="47">
        <f>2059.25+60+18.43</f>
        <v>2137.6799999999998</v>
      </c>
      <c r="H113" s="47">
        <v>2285.23</v>
      </c>
      <c r="I113" s="47">
        <v>2395.33</v>
      </c>
    </row>
    <row r="114" spans="1:9" ht="51" customHeight="1">
      <c r="A114" s="69" t="s">
        <v>165</v>
      </c>
      <c r="B114" s="88" t="s">
        <v>158</v>
      </c>
      <c r="C114" s="41" t="s">
        <v>114</v>
      </c>
      <c r="D114" s="42" t="s">
        <v>13</v>
      </c>
      <c r="E114" s="43">
        <v>7</v>
      </c>
      <c r="F114" s="48">
        <v>3</v>
      </c>
      <c r="G114" s="48">
        <v>3</v>
      </c>
      <c r="H114" s="48">
        <v>3</v>
      </c>
      <c r="I114" s="48">
        <v>3</v>
      </c>
    </row>
    <row r="115" spans="1:9" ht="51">
      <c r="A115" s="69"/>
      <c r="B115" s="89"/>
      <c r="C115" s="44" t="s">
        <v>16</v>
      </c>
      <c r="D115" s="42" t="s">
        <v>115</v>
      </c>
      <c r="E115" s="45">
        <v>2292.6799999999998</v>
      </c>
      <c r="F115" s="46">
        <v>1602.11</v>
      </c>
      <c r="G115" s="47">
        <f>1619.85+60+13.9</f>
        <v>1693.75</v>
      </c>
      <c r="H115" s="47">
        <v>1714.2</v>
      </c>
      <c r="I115" s="47">
        <v>1796.71</v>
      </c>
    </row>
    <row r="116" spans="1:9" ht="51" customHeight="1">
      <c r="A116" s="69" t="s">
        <v>239</v>
      </c>
      <c r="B116" s="88" t="s">
        <v>160</v>
      </c>
      <c r="C116" s="41" t="s">
        <v>114</v>
      </c>
      <c r="D116" s="42" t="s">
        <v>13</v>
      </c>
      <c r="E116" s="43">
        <v>24</v>
      </c>
      <c r="F116" s="48">
        <v>30</v>
      </c>
      <c r="G116" s="48">
        <v>30</v>
      </c>
      <c r="H116" s="48">
        <v>30</v>
      </c>
      <c r="I116" s="48">
        <v>30</v>
      </c>
    </row>
    <row r="117" spans="1:9" ht="51">
      <c r="A117" s="69"/>
      <c r="B117" s="89"/>
      <c r="C117" s="44" t="s">
        <v>16</v>
      </c>
      <c r="D117" s="42" t="s">
        <v>115</v>
      </c>
      <c r="E117" s="51">
        <v>3586.64</v>
      </c>
      <c r="F117" s="47">
        <v>4340.37</v>
      </c>
      <c r="G117" s="47">
        <f>310.24+11.49+6+74+4499.93</f>
        <v>4901.66</v>
      </c>
      <c r="H117" s="47">
        <v>4762.05</v>
      </c>
      <c r="I117" s="47">
        <v>4991.2700000000004</v>
      </c>
    </row>
    <row r="118" spans="1:9" ht="51" customHeight="1">
      <c r="A118" s="69" t="s">
        <v>168</v>
      </c>
      <c r="B118" s="88" t="s">
        <v>162</v>
      </c>
      <c r="C118" s="41" t="s">
        <v>114</v>
      </c>
      <c r="D118" s="42" t="s">
        <v>13</v>
      </c>
      <c r="E118" s="43">
        <v>56</v>
      </c>
      <c r="F118" s="48">
        <v>56</v>
      </c>
      <c r="G118" s="48">
        <v>56</v>
      </c>
      <c r="H118" s="48">
        <v>56</v>
      </c>
      <c r="I118" s="48">
        <v>56</v>
      </c>
    </row>
    <row r="119" spans="1:9" ht="51">
      <c r="A119" s="69"/>
      <c r="B119" s="89"/>
      <c r="C119" s="44" t="s">
        <v>16</v>
      </c>
      <c r="D119" s="42" t="s">
        <v>115</v>
      </c>
      <c r="E119" s="43">
        <v>3276.9</v>
      </c>
      <c r="F119" s="47">
        <v>3282.43</v>
      </c>
      <c r="G119" s="47">
        <f>3374.14+28.95</f>
        <v>3403.0899999999997</v>
      </c>
      <c r="H119" s="47">
        <v>3570.59</v>
      </c>
      <c r="I119" s="47">
        <v>3742.36</v>
      </c>
    </row>
    <row r="120" spans="1:9" ht="51" customHeight="1">
      <c r="A120" s="69" t="s">
        <v>169</v>
      </c>
      <c r="B120" s="88" t="s">
        <v>164</v>
      </c>
      <c r="C120" s="41" t="s">
        <v>114</v>
      </c>
      <c r="D120" s="42" t="s">
        <v>13</v>
      </c>
      <c r="E120" s="42">
        <v>60</v>
      </c>
      <c r="F120" s="42">
        <v>60</v>
      </c>
      <c r="G120" s="42">
        <v>60</v>
      </c>
      <c r="H120" s="42">
        <v>60</v>
      </c>
      <c r="I120" s="42">
        <v>60</v>
      </c>
    </row>
    <row r="121" spans="1:9" ht="51">
      <c r="A121" s="69"/>
      <c r="B121" s="89"/>
      <c r="C121" s="44" t="s">
        <v>16</v>
      </c>
      <c r="D121" s="42" t="s">
        <v>115</v>
      </c>
      <c r="E121" s="42">
        <v>3530.04</v>
      </c>
      <c r="F121" s="47">
        <v>4158.0200000000004</v>
      </c>
      <c r="G121" s="47">
        <f>4772.29+15.15</f>
        <v>4787.4399999999996</v>
      </c>
      <c r="H121" s="47">
        <v>5004.6400000000003</v>
      </c>
      <c r="I121" s="47">
        <v>5228.29</v>
      </c>
    </row>
    <row r="122" spans="1:9" ht="51" customHeight="1">
      <c r="A122" s="70" t="s">
        <v>171</v>
      </c>
      <c r="B122" s="88" t="s">
        <v>166</v>
      </c>
      <c r="C122" s="41" t="s">
        <v>114</v>
      </c>
      <c r="D122" s="42" t="s">
        <v>13</v>
      </c>
      <c r="E122" s="42">
        <v>84</v>
      </c>
      <c r="F122" s="48">
        <v>84</v>
      </c>
      <c r="G122" s="48">
        <v>84</v>
      </c>
      <c r="H122" s="48">
        <v>84</v>
      </c>
      <c r="I122" s="48">
        <v>84</v>
      </c>
    </row>
    <row r="123" spans="1:9" ht="51">
      <c r="A123" s="72"/>
      <c r="B123" s="89"/>
      <c r="C123" s="44" t="s">
        <v>16</v>
      </c>
      <c r="D123" s="42" t="s">
        <v>115</v>
      </c>
      <c r="E123" s="42">
        <v>12413.08</v>
      </c>
      <c r="F123" s="47">
        <v>14621.01</v>
      </c>
      <c r="G123" s="47">
        <f>28.5+16859.05+731.28</f>
        <v>17618.829999999998</v>
      </c>
      <c r="H123" s="47">
        <v>17679.84</v>
      </c>
      <c r="I123" s="47">
        <v>18469.95</v>
      </c>
    </row>
    <row r="124" spans="1:9" ht="51" customHeight="1">
      <c r="A124" s="75">
        <v>58</v>
      </c>
      <c r="B124" s="88" t="s">
        <v>167</v>
      </c>
      <c r="C124" s="41" t="s">
        <v>114</v>
      </c>
      <c r="D124" s="42" t="s">
        <v>13</v>
      </c>
      <c r="E124" s="42">
        <v>40</v>
      </c>
      <c r="F124" s="48">
        <v>30</v>
      </c>
      <c r="G124" s="48">
        <v>0</v>
      </c>
      <c r="H124" s="48">
        <v>0</v>
      </c>
      <c r="I124" s="48">
        <v>0</v>
      </c>
    </row>
    <row r="125" spans="1:9" ht="51">
      <c r="A125" s="72"/>
      <c r="B125" s="89"/>
      <c r="C125" s="44" t="s">
        <v>16</v>
      </c>
      <c r="D125" s="42" t="s">
        <v>115</v>
      </c>
      <c r="E125" s="42">
        <v>2032.19</v>
      </c>
      <c r="F125" s="47">
        <v>912.31</v>
      </c>
      <c r="G125" s="46">
        <v>0</v>
      </c>
      <c r="H125" s="46">
        <v>0</v>
      </c>
      <c r="I125" s="46">
        <v>0</v>
      </c>
    </row>
    <row r="126" spans="1:9" ht="15" customHeight="1">
      <c r="A126" s="69" t="s">
        <v>175</v>
      </c>
      <c r="B126" s="88" t="s">
        <v>170</v>
      </c>
      <c r="C126" s="41" t="s">
        <v>114</v>
      </c>
      <c r="D126" s="42" t="s">
        <v>13</v>
      </c>
      <c r="E126" s="42">
        <v>28</v>
      </c>
      <c r="F126" s="42">
        <v>28</v>
      </c>
      <c r="G126" s="42">
        <v>28</v>
      </c>
      <c r="H126" s="42">
        <v>28</v>
      </c>
      <c r="I126" s="42">
        <v>28</v>
      </c>
    </row>
    <row r="127" spans="1:9" ht="51">
      <c r="A127" s="69"/>
      <c r="B127" s="89"/>
      <c r="C127" s="44" t="s">
        <v>16</v>
      </c>
      <c r="D127" s="42" t="s">
        <v>115</v>
      </c>
      <c r="E127" s="42">
        <v>2159.27</v>
      </c>
      <c r="F127" s="47">
        <v>2022.29</v>
      </c>
      <c r="G127" s="47">
        <f>2224.39+7.06</f>
        <v>2231.4499999999998</v>
      </c>
      <c r="H127" s="47">
        <v>2332.02</v>
      </c>
      <c r="I127" s="47">
        <v>2436.2399999999998</v>
      </c>
    </row>
    <row r="128" spans="1:9" ht="15" customHeight="1">
      <c r="A128" s="70" t="s">
        <v>177</v>
      </c>
      <c r="B128" s="88" t="s">
        <v>172</v>
      </c>
      <c r="C128" s="41" t="s">
        <v>114</v>
      </c>
      <c r="D128" s="42" t="s">
        <v>13</v>
      </c>
      <c r="E128" s="42">
        <v>10</v>
      </c>
      <c r="F128" s="48">
        <v>10</v>
      </c>
      <c r="G128" s="48">
        <v>10</v>
      </c>
      <c r="H128" s="48">
        <v>10</v>
      </c>
      <c r="I128" s="48">
        <v>10</v>
      </c>
    </row>
    <row r="129" spans="1:9" ht="51">
      <c r="A129" s="72"/>
      <c r="B129" s="89"/>
      <c r="C129" s="44" t="s">
        <v>16</v>
      </c>
      <c r="D129" s="42" t="s">
        <v>115</v>
      </c>
      <c r="E129" s="42">
        <v>2162.7399999999998</v>
      </c>
      <c r="F129" s="47">
        <v>2531.0100000000002</v>
      </c>
      <c r="G129" s="47">
        <f>8.51+2862.8+9.09+275.31</f>
        <v>3155.7100000000005</v>
      </c>
      <c r="H129" s="47">
        <v>3023.04</v>
      </c>
      <c r="I129" s="47">
        <v>3157.21</v>
      </c>
    </row>
    <row r="130" spans="1:9" ht="15" customHeight="1">
      <c r="A130" s="76" t="s">
        <v>181</v>
      </c>
      <c r="B130" s="88" t="s">
        <v>176</v>
      </c>
      <c r="C130" s="41" t="s">
        <v>173</v>
      </c>
      <c r="D130" s="42" t="s">
        <v>174</v>
      </c>
      <c r="E130" s="42">
        <v>1302</v>
      </c>
      <c r="F130" s="48">
        <v>732</v>
      </c>
      <c r="G130" s="48">
        <v>880</v>
      </c>
      <c r="H130" s="48">
        <v>880</v>
      </c>
      <c r="I130" s="48">
        <v>880</v>
      </c>
    </row>
    <row r="131" spans="1:9" ht="51">
      <c r="A131" s="76"/>
      <c r="B131" s="89"/>
      <c r="C131" s="44" t="s">
        <v>16</v>
      </c>
      <c r="D131" s="42" t="s">
        <v>115</v>
      </c>
      <c r="E131" s="42">
        <v>4777.8</v>
      </c>
      <c r="F131" s="47">
        <v>1831.43</v>
      </c>
      <c r="G131" s="47">
        <f>881.54+1688.24</f>
        <v>2569.7799999999997</v>
      </c>
      <c r="H131" s="47">
        <f>917.7+1760.71</f>
        <v>2678.41</v>
      </c>
      <c r="I131" s="47">
        <f>952.45+1829.73</f>
        <v>2782.1800000000003</v>
      </c>
    </row>
    <row r="132" spans="1:9" ht="15" customHeight="1">
      <c r="A132" s="76" t="s">
        <v>240</v>
      </c>
      <c r="B132" s="88" t="s">
        <v>178</v>
      </c>
      <c r="C132" s="41" t="s">
        <v>173</v>
      </c>
      <c r="D132" s="42" t="s">
        <v>174</v>
      </c>
      <c r="E132" s="42">
        <v>46</v>
      </c>
      <c r="F132" s="48">
        <v>44</v>
      </c>
      <c r="G132" s="48">
        <v>44</v>
      </c>
      <c r="H132" s="48">
        <v>44</v>
      </c>
      <c r="I132" s="48">
        <v>44</v>
      </c>
    </row>
    <row r="133" spans="1:9" ht="51">
      <c r="A133" s="76"/>
      <c r="B133" s="89"/>
      <c r="C133" s="44" t="s">
        <v>16</v>
      </c>
      <c r="D133" s="42" t="s">
        <v>115</v>
      </c>
      <c r="E133" s="42">
        <v>3319.87</v>
      </c>
      <c r="F133" s="46">
        <v>3548.31</v>
      </c>
      <c r="G133" s="47">
        <v>3944.43</v>
      </c>
      <c r="H133" s="47">
        <v>4106.2</v>
      </c>
      <c r="I133" s="47">
        <v>4261.7</v>
      </c>
    </row>
    <row r="134" spans="1:9" ht="96" customHeight="1">
      <c r="A134" s="32"/>
      <c r="B134" s="33" t="s">
        <v>179</v>
      </c>
      <c r="C134" s="34"/>
      <c r="D134" s="17" t="s">
        <v>17</v>
      </c>
      <c r="E134" s="25">
        <f>E65+E67+E69+E71+E73+E75+E77+E79+E81+E83+E85+E87+E89+E91+E93+E95+E97+E99+E101+E103+E105+E107+E109+E111+E113+E115+E117+E119+E121+E123+E125+E127+E129+E131+E133</f>
        <v>88757.05</v>
      </c>
      <c r="F134" s="25">
        <f t="shared" ref="F134:I134" si="1">F65+F67+F69+F71+F73+F75+F77+F79+F81+F83+F85+F87+F89+F91+F93+F95+F97+F99+F101+F103+F105+F107+F109+F111+F113+F115+F117+F119+F121+F123+F125+F127+F129+F131+F133</f>
        <v>92661.75999999998</v>
      </c>
      <c r="G134" s="25">
        <f t="shared" si="1"/>
        <v>106806.09</v>
      </c>
      <c r="H134" s="25">
        <f t="shared" si="1"/>
        <v>108228.79</v>
      </c>
      <c r="I134" s="25">
        <f t="shared" si="1"/>
        <v>113090.7</v>
      </c>
    </row>
    <row r="135" spans="1:9">
      <c r="A135" s="56"/>
      <c r="B135" s="59" t="s">
        <v>180</v>
      </c>
      <c r="C135" s="59"/>
      <c r="D135" s="59"/>
      <c r="E135" s="59"/>
      <c r="F135" s="59"/>
      <c r="G135" s="59"/>
      <c r="H135" s="59"/>
      <c r="I135" s="59"/>
    </row>
    <row r="136" spans="1:9" ht="25.5">
      <c r="A136" s="64" t="s">
        <v>185</v>
      </c>
      <c r="B136" s="80" t="s">
        <v>182</v>
      </c>
      <c r="C136" s="13" t="s">
        <v>183</v>
      </c>
      <c r="D136" s="4" t="s">
        <v>184</v>
      </c>
      <c r="E136" s="35">
        <v>157464</v>
      </c>
      <c r="F136" s="35">
        <v>157464</v>
      </c>
      <c r="G136" s="35">
        <v>157464</v>
      </c>
      <c r="H136" s="35">
        <v>157464</v>
      </c>
      <c r="I136" s="35">
        <v>157464</v>
      </c>
    </row>
    <row r="137" spans="1:9" ht="51">
      <c r="A137" s="64"/>
      <c r="B137" s="81"/>
      <c r="C137" s="7" t="s">
        <v>16</v>
      </c>
      <c r="D137" s="4" t="s">
        <v>115</v>
      </c>
      <c r="E137" s="35">
        <v>3546.84</v>
      </c>
      <c r="F137" s="35">
        <v>3927.7</v>
      </c>
      <c r="G137" s="35">
        <v>4317.66</v>
      </c>
      <c r="H137" s="35">
        <v>4468.83</v>
      </c>
      <c r="I137" s="35">
        <v>44626.29</v>
      </c>
    </row>
    <row r="138" spans="1:9" s="1" customFormat="1" ht="25.5">
      <c r="A138" s="64" t="s">
        <v>188</v>
      </c>
      <c r="B138" s="80" t="s">
        <v>186</v>
      </c>
      <c r="C138" s="13" t="s">
        <v>187</v>
      </c>
      <c r="D138" s="4" t="s">
        <v>174</v>
      </c>
      <c r="E138" s="35">
        <v>4</v>
      </c>
      <c r="F138" s="35">
        <v>8</v>
      </c>
      <c r="G138" s="35">
        <v>8</v>
      </c>
      <c r="H138" s="35">
        <v>8</v>
      </c>
      <c r="I138" s="35">
        <v>8</v>
      </c>
    </row>
    <row r="139" spans="1:9" s="1" customFormat="1" ht="51">
      <c r="A139" s="64"/>
      <c r="B139" s="81"/>
      <c r="C139" s="7" t="s">
        <v>16</v>
      </c>
      <c r="D139" s="4" t="s">
        <v>115</v>
      </c>
      <c r="E139" s="35">
        <v>33.43</v>
      </c>
      <c r="F139" s="35">
        <v>74.819999999999993</v>
      </c>
      <c r="G139" s="35">
        <v>78.56</v>
      </c>
      <c r="H139" s="35">
        <v>82.01</v>
      </c>
      <c r="I139" s="35">
        <v>96.33</v>
      </c>
    </row>
    <row r="140" spans="1:9" s="1" customFormat="1" ht="19.5" customHeight="1">
      <c r="A140" s="64" t="s">
        <v>191</v>
      </c>
      <c r="B140" s="80" t="s">
        <v>189</v>
      </c>
      <c r="C140" s="13" t="s">
        <v>190</v>
      </c>
      <c r="D140" s="4" t="s">
        <v>174</v>
      </c>
      <c r="E140" s="35">
        <v>720</v>
      </c>
      <c r="F140" s="35">
        <v>720</v>
      </c>
      <c r="G140" s="35">
        <v>720</v>
      </c>
      <c r="H140" s="35">
        <v>720</v>
      </c>
      <c r="I140" s="35">
        <v>720</v>
      </c>
    </row>
    <row r="141" spans="1:9" s="1" customFormat="1" ht="51">
      <c r="A141" s="64"/>
      <c r="B141" s="81"/>
      <c r="C141" s="7" t="s">
        <v>16</v>
      </c>
      <c r="D141" s="4" t="s">
        <v>115</v>
      </c>
      <c r="E141" s="35">
        <v>1110.8599999999999</v>
      </c>
      <c r="F141" s="35">
        <v>1088.04</v>
      </c>
      <c r="G141" s="35">
        <v>1200.7</v>
      </c>
      <c r="H141" s="35">
        <v>1200.7</v>
      </c>
      <c r="I141" s="35">
        <v>1200.7</v>
      </c>
    </row>
    <row r="142" spans="1:9" s="1" customFormat="1" ht="25.5">
      <c r="A142" s="64" t="s">
        <v>195</v>
      </c>
      <c r="B142" s="80" t="s">
        <v>192</v>
      </c>
      <c r="C142" s="13" t="s">
        <v>193</v>
      </c>
      <c r="D142" s="4" t="s">
        <v>194</v>
      </c>
      <c r="E142" s="35">
        <v>3134059.94</v>
      </c>
      <c r="F142" s="35">
        <v>3134059.94</v>
      </c>
      <c r="G142" s="35">
        <v>3134059.94</v>
      </c>
      <c r="H142" s="35">
        <v>3134059.94</v>
      </c>
      <c r="I142" s="35">
        <v>3134059.94</v>
      </c>
    </row>
    <row r="143" spans="1:9" s="1" customFormat="1" ht="51">
      <c r="A143" s="64"/>
      <c r="B143" s="81"/>
      <c r="C143" s="7" t="s">
        <v>16</v>
      </c>
      <c r="D143" s="4" t="s">
        <v>115</v>
      </c>
      <c r="E143" s="35">
        <v>2726.63</v>
      </c>
      <c r="F143" s="35">
        <v>2946.02</v>
      </c>
      <c r="G143" s="35">
        <v>3604.17</v>
      </c>
      <c r="H143" s="35">
        <v>3604.17</v>
      </c>
      <c r="I143" s="35">
        <v>3604.17</v>
      </c>
    </row>
    <row r="144" spans="1:9" s="1" customFormat="1" ht="25.5">
      <c r="A144" s="64" t="s">
        <v>198</v>
      </c>
      <c r="B144" s="80" t="s">
        <v>196</v>
      </c>
      <c r="C144" s="13" t="s">
        <v>197</v>
      </c>
      <c r="D144" s="4" t="s">
        <v>194</v>
      </c>
      <c r="E144" s="35">
        <v>23099184.989999998</v>
      </c>
      <c r="F144" s="35">
        <v>22450559.989999998</v>
      </c>
      <c r="G144" s="35">
        <v>22239696.989999998</v>
      </c>
      <c r="H144" s="35">
        <v>22239696.989999998</v>
      </c>
      <c r="I144" s="35">
        <v>22239696.989999998</v>
      </c>
    </row>
    <row r="145" spans="1:9" s="1" customFormat="1" ht="51">
      <c r="A145" s="64"/>
      <c r="B145" s="81"/>
      <c r="C145" s="7" t="s">
        <v>16</v>
      </c>
      <c r="D145" s="4" t="s">
        <v>115</v>
      </c>
      <c r="E145" s="35">
        <v>15014.47</v>
      </c>
      <c r="F145" s="35">
        <v>15939.9</v>
      </c>
      <c r="G145" s="35">
        <v>16012.58</v>
      </c>
      <c r="H145" s="35">
        <v>16234.98</v>
      </c>
      <c r="I145" s="35">
        <v>16234.98</v>
      </c>
    </row>
    <row r="146" spans="1:9" s="1" customFormat="1" ht="25.5">
      <c r="A146" s="64" t="s">
        <v>200</v>
      </c>
      <c r="B146" s="80" t="s">
        <v>199</v>
      </c>
      <c r="C146" s="13" t="s">
        <v>197</v>
      </c>
      <c r="D146" s="4" t="s">
        <v>194</v>
      </c>
      <c r="E146" s="35">
        <v>1803063</v>
      </c>
      <c r="F146" s="35">
        <v>1472143</v>
      </c>
      <c r="G146" s="35">
        <v>1493140</v>
      </c>
      <c r="H146" s="35">
        <v>1493140</v>
      </c>
      <c r="I146" s="35">
        <v>1493140</v>
      </c>
    </row>
    <row r="147" spans="1:9" s="1" customFormat="1" ht="51">
      <c r="A147" s="64"/>
      <c r="B147" s="81"/>
      <c r="C147" s="7" t="s">
        <v>16</v>
      </c>
      <c r="D147" s="4" t="s">
        <v>115</v>
      </c>
      <c r="E147" s="35">
        <v>2470.1999999999998</v>
      </c>
      <c r="F147" s="35">
        <v>2237.66</v>
      </c>
      <c r="G147" s="35">
        <v>2672.74</v>
      </c>
      <c r="H147" s="35">
        <v>2672.74</v>
      </c>
      <c r="I147" s="35">
        <v>2672.74</v>
      </c>
    </row>
    <row r="148" spans="1:9" s="1" customFormat="1" ht="25.5">
      <c r="A148" s="64" t="s">
        <v>203</v>
      </c>
      <c r="B148" s="80" t="s">
        <v>201</v>
      </c>
      <c r="C148" s="13" t="s">
        <v>202</v>
      </c>
      <c r="D148" s="4" t="s">
        <v>194</v>
      </c>
      <c r="E148" s="35">
        <v>133395</v>
      </c>
      <c r="F148" s="35">
        <v>141156</v>
      </c>
      <c r="G148" s="35">
        <v>176519</v>
      </c>
      <c r="H148" s="35">
        <v>176519</v>
      </c>
      <c r="I148" s="35">
        <v>176519</v>
      </c>
    </row>
    <row r="149" spans="1:9" s="1" customFormat="1" ht="51">
      <c r="A149" s="64"/>
      <c r="B149" s="81"/>
      <c r="C149" s="7" t="s">
        <v>16</v>
      </c>
      <c r="D149" s="4" t="s">
        <v>115</v>
      </c>
      <c r="E149" s="35">
        <v>3960.91</v>
      </c>
      <c r="F149" s="35">
        <v>4888.2299999999996</v>
      </c>
      <c r="G149" s="35">
        <v>5194.95</v>
      </c>
      <c r="H149" s="35">
        <v>5194.95</v>
      </c>
      <c r="I149" s="35">
        <v>5194.95</v>
      </c>
    </row>
    <row r="150" spans="1:9" s="1" customFormat="1" ht="25.5">
      <c r="A150" s="64" t="s">
        <v>203</v>
      </c>
      <c r="B150" s="80" t="s">
        <v>204</v>
      </c>
      <c r="C150" s="13" t="s">
        <v>193</v>
      </c>
      <c r="D150" s="4" t="s">
        <v>194</v>
      </c>
      <c r="E150" s="35">
        <v>12262898.779999999</v>
      </c>
      <c r="F150" s="35">
        <v>12255805.359999999</v>
      </c>
      <c r="G150" s="35">
        <v>12220565.359999999</v>
      </c>
      <c r="H150" s="35">
        <v>12220565.359999999</v>
      </c>
      <c r="I150" s="35">
        <v>12220565.359999999</v>
      </c>
    </row>
    <row r="151" spans="1:9" s="1" customFormat="1" ht="51">
      <c r="A151" s="64"/>
      <c r="B151" s="81"/>
      <c r="C151" s="7" t="s">
        <v>16</v>
      </c>
      <c r="D151" s="4" t="s">
        <v>115</v>
      </c>
      <c r="E151" s="35">
        <v>9074.5499999999993</v>
      </c>
      <c r="F151" s="35">
        <v>9314.98</v>
      </c>
      <c r="G151" s="35">
        <v>11731.87</v>
      </c>
      <c r="H151" s="35">
        <v>11731.87</v>
      </c>
      <c r="I151" s="35">
        <v>11731.87</v>
      </c>
    </row>
    <row r="152" spans="1:9" s="1" customFormat="1" ht="25.5">
      <c r="A152" s="64" t="s">
        <v>205</v>
      </c>
      <c r="B152" s="80" t="s">
        <v>206</v>
      </c>
      <c r="C152" s="13" t="s">
        <v>193</v>
      </c>
      <c r="D152" s="4" t="s">
        <v>194</v>
      </c>
      <c r="E152" s="35">
        <v>2950674.88</v>
      </c>
      <c r="F152" s="35">
        <v>2950674.88</v>
      </c>
      <c r="G152" s="35">
        <v>2950674.88</v>
      </c>
      <c r="H152" s="35">
        <v>2950674.88</v>
      </c>
      <c r="I152" s="35">
        <v>2950674.88</v>
      </c>
    </row>
    <row r="153" spans="1:9" s="1" customFormat="1" ht="51">
      <c r="A153" s="64"/>
      <c r="B153" s="81"/>
      <c r="C153" s="7" t="s">
        <v>16</v>
      </c>
      <c r="D153" s="4" t="s">
        <v>115</v>
      </c>
      <c r="E153" s="35">
        <v>7052.11</v>
      </c>
      <c r="F153" s="35">
        <v>7258.66</v>
      </c>
      <c r="G153" s="35">
        <v>7494.74</v>
      </c>
      <c r="H153" s="35">
        <v>7494.74</v>
      </c>
      <c r="I153" s="35">
        <v>7494.74</v>
      </c>
    </row>
    <row r="154" spans="1:9" s="1" customFormat="1" ht="25.5">
      <c r="A154" s="64" t="s">
        <v>207</v>
      </c>
      <c r="B154" s="80" t="s">
        <v>208</v>
      </c>
      <c r="C154" s="13" t="s">
        <v>209</v>
      </c>
      <c r="D154" s="4" t="s">
        <v>174</v>
      </c>
      <c r="E154" s="35" t="s">
        <v>210</v>
      </c>
      <c r="F154" s="35">
        <v>8649</v>
      </c>
      <c r="G154" s="35">
        <v>8649</v>
      </c>
      <c r="H154" s="35">
        <v>8649</v>
      </c>
      <c r="I154" s="35">
        <v>8649</v>
      </c>
    </row>
    <row r="155" spans="1:9" s="1" customFormat="1" ht="51">
      <c r="A155" s="64"/>
      <c r="B155" s="81"/>
      <c r="C155" s="7" t="s">
        <v>16</v>
      </c>
      <c r="D155" s="4" t="s">
        <v>115</v>
      </c>
      <c r="E155" s="35">
        <v>1771.21</v>
      </c>
      <c r="F155" s="35">
        <v>2516.59</v>
      </c>
      <c r="G155" s="35">
        <v>2790.64</v>
      </c>
      <c r="H155" s="35">
        <v>2790.64</v>
      </c>
      <c r="I155" s="35">
        <v>2790.64</v>
      </c>
    </row>
    <row r="156" spans="1:9" s="1" customFormat="1" ht="63.75">
      <c r="A156" s="64" t="s">
        <v>211</v>
      </c>
      <c r="B156" s="80" t="s">
        <v>212</v>
      </c>
      <c r="C156" s="13" t="s">
        <v>213</v>
      </c>
      <c r="D156" s="4" t="s">
        <v>194</v>
      </c>
      <c r="E156" s="35">
        <v>243236</v>
      </c>
      <c r="F156" s="35">
        <v>243236</v>
      </c>
      <c r="G156" s="35">
        <v>243236</v>
      </c>
      <c r="H156" s="35">
        <v>243236</v>
      </c>
      <c r="I156" s="35">
        <v>243236</v>
      </c>
    </row>
    <row r="157" spans="1:9" s="1" customFormat="1" ht="51">
      <c r="A157" s="64"/>
      <c r="B157" s="81"/>
      <c r="C157" s="7" t="s">
        <v>16</v>
      </c>
      <c r="D157" s="4" t="s">
        <v>115</v>
      </c>
      <c r="E157" s="35">
        <v>868.29</v>
      </c>
      <c r="F157" s="35">
        <v>1184.56</v>
      </c>
      <c r="G157" s="35">
        <v>1792.65</v>
      </c>
      <c r="H157" s="35">
        <v>2303.44</v>
      </c>
      <c r="I157" s="35">
        <v>2303.44</v>
      </c>
    </row>
    <row r="158" spans="1:9" s="1" customFormat="1" ht="25.5">
      <c r="A158" s="64" t="s">
        <v>245</v>
      </c>
      <c r="B158" s="80" t="s">
        <v>215</v>
      </c>
      <c r="C158" s="13" t="s">
        <v>216</v>
      </c>
      <c r="D158" s="4" t="s">
        <v>217</v>
      </c>
      <c r="E158" s="35">
        <v>11659</v>
      </c>
      <c r="F158" s="35" t="s">
        <v>218</v>
      </c>
      <c r="G158" s="35">
        <v>11659</v>
      </c>
      <c r="H158" s="35">
        <v>11659</v>
      </c>
      <c r="I158" s="35">
        <v>11659</v>
      </c>
    </row>
    <row r="159" spans="1:9" s="1" customFormat="1" ht="51">
      <c r="A159" s="64"/>
      <c r="B159" s="81"/>
      <c r="C159" s="7" t="s">
        <v>16</v>
      </c>
      <c r="D159" s="4" t="s">
        <v>115</v>
      </c>
      <c r="E159" s="35">
        <v>1042.73</v>
      </c>
      <c r="F159" s="35">
        <v>1242.27</v>
      </c>
      <c r="G159" s="35">
        <v>1460.06</v>
      </c>
      <c r="H159" s="35">
        <v>1460.06</v>
      </c>
      <c r="I159" s="35">
        <v>1460.06</v>
      </c>
    </row>
    <row r="160" spans="1:9" s="1" customFormat="1" ht="25.5">
      <c r="A160" s="64" t="s">
        <v>214</v>
      </c>
      <c r="B160" s="80" t="s">
        <v>220</v>
      </c>
      <c r="C160" s="13" t="s">
        <v>221</v>
      </c>
      <c r="D160" s="4" t="s">
        <v>217</v>
      </c>
      <c r="E160" s="35" t="s">
        <v>222</v>
      </c>
      <c r="F160" s="35" t="s">
        <v>222</v>
      </c>
      <c r="G160" s="35">
        <v>62195</v>
      </c>
      <c r="H160" s="35">
        <v>62195</v>
      </c>
      <c r="I160" s="35">
        <v>62195</v>
      </c>
    </row>
    <row r="161" spans="1:9" s="1" customFormat="1" ht="51">
      <c r="A161" s="64"/>
      <c r="B161" s="81"/>
      <c r="C161" s="7" t="s">
        <v>16</v>
      </c>
      <c r="D161" s="4" t="s">
        <v>115</v>
      </c>
      <c r="E161" s="35">
        <v>1854.43</v>
      </c>
      <c r="F161" s="35">
        <v>3231.65</v>
      </c>
      <c r="G161" s="35">
        <v>1574.78</v>
      </c>
      <c r="H161" s="35">
        <v>3574.97</v>
      </c>
      <c r="I161" s="35">
        <v>3574.97</v>
      </c>
    </row>
    <row r="162" spans="1:9" s="1" customFormat="1" ht="25.5">
      <c r="A162" s="64" t="s">
        <v>219</v>
      </c>
      <c r="B162" s="80" t="s">
        <v>224</v>
      </c>
      <c r="C162" s="13" t="s">
        <v>225</v>
      </c>
      <c r="D162" s="4" t="s">
        <v>174</v>
      </c>
      <c r="E162" s="35">
        <v>112</v>
      </c>
      <c r="F162" s="35">
        <v>112</v>
      </c>
      <c r="G162" s="35">
        <v>112</v>
      </c>
      <c r="H162" s="35">
        <v>112</v>
      </c>
      <c r="I162" s="35">
        <v>112</v>
      </c>
    </row>
    <row r="163" spans="1:9" s="1" customFormat="1" ht="51">
      <c r="A163" s="64"/>
      <c r="B163" s="81"/>
      <c r="C163" s="7" t="s">
        <v>16</v>
      </c>
      <c r="D163" s="4" t="s">
        <v>115</v>
      </c>
      <c r="E163" s="35">
        <v>124.49</v>
      </c>
      <c r="F163" s="35">
        <v>142.83000000000001</v>
      </c>
      <c r="G163" s="35">
        <v>164.79</v>
      </c>
      <c r="H163" s="35">
        <v>164.79</v>
      </c>
      <c r="I163" s="35">
        <v>164.79</v>
      </c>
    </row>
    <row r="164" spans="1:9" s="1" customFormat="1" ht="25.5">
      <c r="A164" s="64" t="s">
        <v>223</v>
      </c>
      <c r="B164" s="80" t="s">
        <v>227</v>
      </c>
      <c r="C164" s="13" t="s">
        <v>228</v>
      </c>
      <c r="D164" s="4" t="s">
        <v>174</v>
      </c>
      <c r="E164" s="35" t="s">
        <v>229</v>
      </c>
      <c r="F164" s="35" t="s">
        <v>229</v>
      </c>
      <c r="G164" s="35">
        <v>102</v>
      </c>
      <c r="H164" s="35">
        <v>102</v>
      </c>
      <c r="I164" s="35">
        <v>102</v>
      </c>
    </row>
    <row r="165" spans="1:9" s="1" customFormat="1" ht="51">
      <c r="A165" s="64"/>
      <c r="B165" s="81"/>
      <c r="C165" s="7" t="s">
        <v>16</v>
      </c>
      <c r="D165" s="4" t="s">
        <v>115</v>
      </c>
      <c r="E165" s="35">
        <v>231.95</v>
      </c>
      <c r="F165" s="35">
        <v>235.72</v>
      </c>
      <c r="G165" s="35">
        <v>254.15</v>
      </c>
      <c r="H165" s="35">
        <v>254.15</v>
      </c>
      <c r="I165" s="35">
        <v>254.15</v>
      </c>
    </row>
    <row r="166" spans="1:9" s="1" customFormat="1" ht="25.5">
      <c r="A166" s="64" t="s">
        <v>226</v>
      </c>
      <c r="B166" s="80" t="s">
        <v>231</v>
      </c>
      <c r="C166" s="13" t="s">
        <v>232</v>
      </c>
      <c r="D166" s="4" t="s">
        <v>174</v>
      </c>
      <c r="E166" s="35">
        <v>72</v>
      </c>
      <c r="F166" s="35">
        <v>72</v>
      </c>
      <c r="G166" s="35">
        <v>72</v>
      </c>
      <c r="H166" s="35">
        <v>72</v>
      </c>
      <c r="I166" s="35">
        <v>72</v>
      </c>
    </row>
    <row r="167" spans="1:9" s="1" customFormat="1" ht="51">
      <c r="A167" s="64"/>
      <c r="B167" s="81"/>
      <c r="C167" s="7" t="s">
        <v>16</v>
      </c>
      <c r="D167" s="4" t="s">
        <v>115</v>
      </c>
      <c r="E167" s="35">
        <v>34.049999999999997</v>
      </c>
      <c r="F167" s="35">
        <v>35.479999999999997</v>
      </c>
      <c r="G167" s="35">
        <v>47.5</v>
      </c>
      <c r="H167" s="35">
        <v>47.96</v>
      </c>
      <c r="I167" s="35">
        <v>47.96</v>
      </c>
    </row>
    <row r="168" spans="1:9" s="1" customFormat="1" ht="25.5">
      <c r="A168" s="60" t="s">
        <v>230</v>
      </c>
      <c r="B168" s="80" t="s">
        <v>233</v>
      </c>
      <c r="C168" s="13" t="s">
        <v>232</v>
      </c>
      <c r="D168" s="4" t="s">
        <v>174</v>
      </c>
      <c r="E168" s="35">
        <v>14</v>
      </c>
      <c r="F168" s="35">
        <v>14</v>
      </c>
      <c r="G168" s="35">
        <v>14</v>
      </c>
      <c r="H168" s="35">
        <v>14</v>
      </c>
      <c r="I168" s="35">
        <v>14</v>
      </c>
    </row>
    <row r="169" spans="1:9" s="1" customFormat="1" ht="51">
      <c r="A169" s="63"/>
      <c r="B169" s="92"/>
      <c r="C169" s="7" t="s">
        <v>16</v>
      </c>
      <c r="D169" s="4" t="s">
        <v>115</v>
      </c>
      <c r="E169" s="35">
        <v>1028.9000000000001</v>
      </c>
      <c r="F169" s="35">
        <v>991.59</v>
      </c>
      <c r="G169" s="35">
        <v>1102.1500000000001</v>
      </c>
      <c r="H169" s="35">
        <v>1102.1500000000001</v>
      </c>
      <c r="I169" s="35">
        <v>1102.1500000000001</v>
      </c>
    </row>
    <row r="170" spans="1:9" ht="67.5" customHeight="1">
      <c r="A170" s="32"/>
      <c r="B170" s="33" t="s">
        <v>234</v>
      </c>
      <c r="C170" s="34"/>
      <c r="D170" s="17" t="s">
        <v>17</v>
      </c>
      <c r="E170" s="25">
        <f>E137+E139+E141+E143+E145+E147+E149+E151+E153+E155+E157+E159+E161+E163+E165+E167+E169</f>
        <v>51946.05</v>
      </c>
      <c r="F170" s="25">
        <f>F137+F139+F141+F143+F145+F147+F149+F151+F153+F155+F157+F159+F161+F163+F165+F167+F169</f>
        <v>57256.69999999999</v>
      </c>
      <c r="G170" s="25">
        <f>G137+G139+G141+G143+G145+G147+G149+G151+G153+G155+G157+G159+G161+G163+G165+G167+G169</f>
        <v>61494.689999999995</v>
      </c>
      <c r="H170" s="25">
        <f>H137+H139+H141+H143+H145+H147+H149+H151+H153+H155+H157+H159+H161+H163+H165+H167+H169</f>
        <v>64383.15</v>
      </c>
      <c r="I170" s="25">
        <f>I137+I139+I141+I143+I145+I147+I149+I151+I153+I155+I157+I159+I161+I163+I165+I167+I169</f>
        <v>104554.93</v>
      </c>
    </row>
    <row r="171" spans="1:9" ht="72.75" customHeight="1">
      <c r="A171" s="36"/>
      <c r="B171" s="37" t="s">
        <v>235</v>
      </c>
      <c r="C171" s="38"/>
      <c r="D171" s="39" t="s">
        <v>17</v>
      </c>
      <c r="E171" s="40">
        <f>E32+E62+E134+E170</f>
        <v>1016917.4220000001</v>
      </c>
      <c r="F171" s="40">
        <f>F32+F62+F134+F170</f>
        <v>1245242.7670000002</v>
      </c>
      <c r="G171" s="40">
        <f>G32+G62+G134+G170</f>
        <v>1262249.7080000001</v>
      </c>
      <c r="H171" s="40">
        <f>H32+H62+H134+H170</f>
        <v>1329550.6229999999</v>
      </c>
      <c r="I171" s="40">
        <f>I32+I62+I134+I170</f>
        <v>1438400.3010000002</v>
      </c>
    </row>
  </sheetData>
  <autoFilter ref="A4:I171"/>
  <mergeCells count="168">
    <mergeCell ref="D2:D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C2:C3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14:B115"/>
    <mergeCell ref="B116:B117"/>
    <mergeCell ref="B118:B119"/>
    <mergeCell ref="B120:B121"/>
    <mergeCell ref="B122:B123"/>
    <mergeCell ref="B124:B125"/>
    <mergeCell ref="B132:B133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26:B127"/>
    <mergeCell ref="B128:B129"/>
    <mergeCell ref="B130:B131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58:B59"/>
    <mergeCell ref="B60:B61"/>
    <mergeCell ref="B64:B65"/>
    <mergeCell ref="B66:B67"/>
    <mergeCell ref="B68:B69"/>
    <mergeCell ref="B70:B71"/>
    <mergeCell ref="B72:B73"/>
    <mergeCell ref="B74:B75"/>
    <mergeCell ref="B76:B77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A156:A157"/>
    <mergeCell ref="A158:A159"/>
    <mergeCell ref="A160:A161"/>
    <mergeCell ref="A162:A163"/>
    <mergeCell ref="A164:A165"/>
    <mergeCell ref="A166:A167"/>
    <mergeCell ref="A168:A169"/>
    <mergeCell ref="B2:B3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4:B35"/>
    <mergeCell ref="B36:B37"/>
    <mergeCell ref="B38:B39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16:A117"/>
    <mergeCell ref="A118:A119"/>
    <mergeCell ref="A120:A121"/>
    <mergeCell ref="A122:A123"/>
    <mergeCell ref="A124:A125"/>
    <mergeCell ref="A132:A133"/>
    <mergeCell ref="A136:A137"/>
    <mergeCell ref="A126:A127"/>
    <mergeCell ref="A128:A129"/>
    <mergeCell ref="A130:A131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60:A61"/>
    <mergeCell ref="A64:A65"/>
    <mergeCell ref="A66:A67"/>
    <mergeCell ref="A68:A69"/>
    <mergeCell ref="A70:A71"/>
    <mergeCell ref="A72:A73"/>
    <mergeCell ref="A74:A75"/>
    <mergeCell ref="A76:A77"/>
    <mergeCell ref="A78:A79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1:I1"/>
    <mergeCell ref="G2:I2"/>
    <mergeCell ref="B5:I5"/>
    <mergeCell ref="B33:I33"/>
    <mergeCell ref="B63:I63"/>
    <mergeCell ref="B135:I135"/>
    <mergeCell ref="A2:A3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4:A35"/>
    <mergeCell ref="A36:A37"/>
    <mergeCell ref="A38:A39"/>
    <mergeCell ref="A40:A41"/>
  </mergeCells>
  <pageMargins left="0" right="0" top="0" bottom="0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Polina</cp:lastModifiedBy>
  <dcterms:created xsi:type="dcterms:W3CDTF">2006-09-16T00:00:00Z</dcterms:created>
  <dcterms:modified xsi:type="dcterms:W3CDTF">2023-11-22T06:31:21Z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43393646C4004601828BE57DAE0195C5_12</vt:lpwstr>
  </property>
  <property fmtid="{D5CDD505-2E9C-101B-9397-08002B2CF9AE}" pid="3" name="KSOProductBuildVer">
    <vt:lpwstr>1049-12.2.0.13306</vt:lpwstr>
  </property>
</Properties>
</file>