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0" windowWidth="25575" windowHeight="11850" activeTab="0"/>
  </bookViews>
  <sheets>
    <sheet name="Документ" sheetId="1" r:id="rId1"/>
  </sheets>
  <definedNames>
    <definedName name="_xlnm.Print_Titles" localSheetId="0">'Документ'!$4:$4</definedName>
  </definedNames>
  <calcPr fullCalcOnLoad="1"/>
</workbook>
</file>

<file path=xl/sharedStrings.xml><?xml version="1.0" encoding="utf-8"?>
<sst xmlns="http://schemas.openxmlformats.org/spreadsheetml/2006/main" count="326" uniqueCount="80">
  <si>
    <t>Вед.</t>
  </si>
  <si>
    <t>Разд.</t>
  </si>
  <si>
    <t>Подр.</t>
  </si>
  <si>
    <t>Ц.ст.</t>
  </si>
  <si>
    <t>Расх.</t>
  </si>
  <si>
    <t/>
  </si>
  <si>
    <t>ДопКласс</t>
  </si>
  <si>
    <t xml:space="preserve">  ОБЩЕГОСУДАРСТВЕННЫЕ ВОПРОСЫ</t>
  </si>
  <si>
    <t>000</t>
  </si>
  <si>
    <t>01</t>
  </si>
  <si>
    <t>00</t>
  </si>
  <si>
    <t>0000000000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</si>
  <si>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</si>
  <si>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</si>
  <si>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</si>
  <si>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</si>
  <si>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</si>
  <si>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</si>
  <si>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Судебная система</t>
  </si>
  <si>
    <t>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</si>
  <si>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</si>
  <si>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</si>
  <si>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</si>
  <si>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</si>
  <si>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</si>
  <si>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</si>
  <si>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БЕЗОПАСНОСТЬ И ПРАВООХРАНИТЕЛЬНАЯ ДЕЯТЕЛЬНОСТЬ</t>
  </si>
  <si>
    <t>09</t>
  </si>
  <si>
    <t xml:space="preserve">  НАЦИОНАЛЬНАЯ ЭКОНОМИКА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</si>
  <si>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</si>
  <si>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</si>
  <si>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</si>
  <si>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>12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</si>
  <si>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</si>
  <si>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</si>
  <si>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</si>
  <si>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</si>
  <si>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Другие вопросы в области жилищно-коммунального хозяйства</t>
  </si>
  <si>
    <t xml:space="preserve">  ОБРАЗОВАНИЕ</t>
  </si>
  <si>
    <t>07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</si>
  <si>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</si>
  <si>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</si>
  <si>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</si>
  <si>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</si>
  <si>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</si>
  <si>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КУЛЬТУРА, КИНЕМАТОГРАФИЯ</t>
  </si>
  <si>
    <t>08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</si>
  <si>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</si>
  <si>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</si>
  <si>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</si>
  <si>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>10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</si>
  <si>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</si>
  <si>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</si>
  <si>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</si>
  <si>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</si>
  <si>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</si>
  <si>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Массовый спорт</t>
  </si>
  <si>
    <t xml:space="preserve">    Другие вопросы в области физической культуры и спорта</t>
  </si>
  <si>
    <t xml:space="preserve">  СРЕДСТВА МАССОВОЙ ИНФОРМАЦИИ</t>
  </si>
  <si>
    <t xml:space="preserve">    Периодическая печать и издательства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</si>
  <si>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</si>
  <si>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</si>
  <si>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Всего расходов:</t>
  </si>
  <si>
    <t>Наименование показателя</t>
  </si>
  <si>
    <t xml:space="preserve"> Транспорт</t>
  </si>
  <si>
    <t xml:space="preserve">    Профессиональная подготовка, переподготовка и повышение квалификации</t>
  </si>
  <si>
    <t>в рублях</t>
  </si>
  <si>
    <t>Водное хозяйство</t>
  </si>
  <si>
    <t>Лесное хозяйство</t>
  </si>
  <si>
    <t>Проект   на 2022 год</t>
  </si>
  <si>
    <t>Исполнение за 2020 год</t>
  </si>
  <si>
    <t>Ожидаемое исполнение на 2021 год</t>
  </si>
  <si>
    <t>Отклонение проекта к ожидаемому исполнению 2021 г.</t>
  </si>
  <si>
    <t>Отклонение проекта к  отчету исполнения 2020 г.</t>
  </si>
  <si>
    <t>Проект   на 2023 год</t>
  </si>
  <si>
    <t>Проект на 2024  год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</si>
  <si>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</si>
  <si>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Гражданская оборона</t>
  </si>
  <si>
    <t>Спорт высших достижений</t>
  </si>
  <si>
    <t>Сведения о расходах бюджета по разделам и подразделам классификации расходов на 2022 год и  плановый период 2023 и 2024 годов в сравнении с ожидаемым исполнением за 2021 год и отчетом за отчетный финансовый 2020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</si>
</sst>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0.0000"/>
    <numFmt numFmtId="167" formatCode="0.0"/>
  </numFmts>
  <fonts count="47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20" borderId="0">
      <alignment/>
      <protection/>
    </xf>
    <xf numFmtId="0" fontId="27" fillId="0" borderId="0">
      <alignment horizontal="center"/>
      <protection/>
    </xf>
    <xf numFmtId="0" fontId="26" fillId="0" borderId="0">
      <alignment horizontal="right"/>
      <protection/>
    </xf>
    <xf numFmtId="0" fontId="26" fillId="20" borderId="1">
      <alignment/>
      <protection/>
    </xf>
    <xf numFmtId="0" fontId="26" fillId="0" borderId="2">
      <alignment horizontal="center" vertical="center" wrapText="1"/>
      <protection/>
    </xf>
    <xf numFmtId="0" fontId="26" fillId="20" borderId="3">
      <alignment/>
      <protection/>
    </xf>
    <xf numFmtId="0" fontId="26" fillId="20" borderId="0">
      <alignment shrinkToFit="1"/>
      <protection/>
    </xf>
    <xf numFmtId="0" fontId="28" fillId="0" borderId="3">
      <alignment horizontal="right"/>
      <protection/>
    </xf>
    <xf numFmtId="4" fontId="28" fillId="21" borderId="3">
      <alignment horizontal="right" vertical="top" shrinkToFit="1"/>
      <protection/>
    </xf>
    <xf numFmtId="4" fontId="28" fillId="22" borderId="3">
      <alignment horizontal="right" vertical="top" shrinkToFit="1"/>
      <protection/>
    </xf>
    <xf numFmtId="0" fontId="26" fillId="0" borderId="0">
      <alignment/>
      <protection/>
    </xf>
    <xf numFmtId="0" fontId="26" fillId="0" borderId="0">
      <alignment horizontal="left" wrapText="1"/>
      <protection/>
    </xf>
    <xf numFmtId="0" fontId="28" fillId="0" borderId="2">
      <alignment vertical="top" wrapText="1"/>
      <protection/>
    </xf>
    <xf numFmtId="49" fontId="26" fillId="0" borderId="2">
      <alignment horizontal="center" vertical="top" shrinkToFit="1"/>
      <protection/>
    </xf>
    <xf numFmtId="4" fontId="28" fillId="21" borderId="2">
      <alignment horizontal="right" vertical="top" shrinkToFit="1"/>
      <protection/>
    </xf>
    <xf numFmtId="4" fontId="28" fillId="22" borderId="2">
      <alignment horizontal="right" vertical="top" shrinkToFit="1"/>
      <protection/>
    </xf>
    <xf numFmtId="0" fontId="26" fillId="20" borderId="4">
      <alignment/>
      <protection/>
    </xf>
    <xf numFmtId="0" fontId="26" fillId="20" borderId="4">
      <alignment horizontal="center"/>
      <protection/>
    </xf>
    <xf numFmtId="4" fontId="28" fillId="0" borderId="2">
      <alignment horizontal="right" vertical="top" shrinkToFit="1"/>
      <protection/>
    </xf>
    <xf numFmtId="49" fontId="26" fillId="0" borderId="2">
      <alignment vertical="top" wrapText="1"/>
      <protection/>
    </xf>
    <xf numFmtId="4" fontId="26" fillId="0" borderId="2">
      <alignment horizontal="right" vertical="top" shrinkToFit="1"/>
      <protection/>
    </xf>
    <xf numFmtId="0" fontId="26" fillId="20" borderId="4">
      <alignment shrinkToFit="1"/>
      <protection/>
    </xf>
    <xf numFmtId="0" fontId="26" fillId="20" borderId="3">
      <alignment horizontal="center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9" fillId="29" borderId="5" applyNumberFormat="0" applyAlignment="0" applyProtection="0"/>
    <xf numFmtId="0" fontId="30" fillId="30" borderId="6" applyNumberFormat="0" applyAlignment="0" applyProtection="0"/>
    <xf numFmtId="0" fontId="31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31" borderId="11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24" fillId="0" borderId="0">
      <alignment/>
      <protection/>
    </xf>
    <xf numFmtId="0" fontId="39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5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26" fillId="0" borderId="0" xfId="48" applyNumberFormat="1" applyFont="1" applyProtection="1">
      <alignment/>
      <protection/>
    </xf>
    <xf numFmtId="0" fontId="44" fillId="0" borderId="2" xfId="42" applyNumberFormat="1" applyFont="1" applyProtection="1">
      <alignment horizontal="center" vertical="center" wrapText="1"/>
      <protection/>
    </xf>
    <xf numFmtId="0" fontId="44" fillId="0" borderId="2" xfId="50" applyNumberFormat="1" applyFont="1" applyProtection="1">
      <alignment vertical="top" wrapText="1"/>
      <protection/>
    </xf>
    <xf numFmtId="49" fontId="44" fillId="0" borderId="2" xfId="51" applyFont="1" applyProtection="1">
      <alignment horizontal="center" vertical="top" shrinkToFit="1"/>
      <protection/>
    </xf>
    <xf numFmtId="4" fontId="44" fillId="0" borderId="2" xfId="52" applyFont="1" applyFill="1" applyProtection="1">
      <alignment horizontal="right" vertical="top" shrinkToFit="1"/>
      <protection/>
    </xf>
    <xf numFmtId="4" fontId="44" fillId="0" borderId="2" xfId="53" applyFont="1" applyFill="1" applyProtection="1">
      <alignment horizontal="right" vertical="top" shrinkToFit="1"/>
      <protection/>
    </xf>
    <xf numFmtId="0" fontId="44" fillId="0" borderId="14" xfId="50" applyNumberFormat="1" applyFont="1" applyBorder="1" applyProtection="1">
      <alignment vertical="top" wrapText="1"/>
      <protection/>
    </xf>
    <xf numFmtId="49" fontId="44" fillId="0" borderId="14" xfId="51" applyFont="1" applyBorder="1" applyProtection="1">
      <alignment horizontal="center" vertical="top" shrinkToFit="1"/>
      <protection/>
    </xf>
    <xf numFmtId="0" fontId="44" fillId="0" borderId="3" xfId="45" applyNumberFormat="1" applyFont="1" applyProtection="1">
      <alignment horizontal="right"/>
      <protection/>
    </xf>
    <xf numFmtId="4" fontId="44" fillId="0" borderId="15" xfId="46" applyFont="1" applyFill="1" applyBorder="1" applyAlignment="1" applyProtection="1">
      <alignment horizontal="right" shrinkToFit="1"/>
      <protection/>
    </xf>
    <xf numFmtId="4" fontId="44" fillId="0" borderId="15" xfId="47" applyFont="1" applyFill="1" applyBorder="1" applyAlignment="1" applyProtection="1">
      <alignment horizontal="right" shrinkToFit="1"/>
      <protection/>
    </xf>
    <xf numFmtId="4" fontId="44" fillId="0" borderId="2" xfId="51" applyNumberFormat="1" applyFont="1" applyAlignment="1" applyProtection="1">
      <alignment horizontal="right" vertical="top" shrinkToFit="1"/>
      <protection/>
    </xf>
    <xf numFmtId="4" fontId="44" fillId="0" borderId="2" xfId="52" applyNumberFormat="1" applyFont="1" applyFill="1" applyProtection="1">
      <alignment horizontal="right" vertical="top" shrinkToFit="1"/>
      <protection/>
    </xf>
    <xf numFmtId="0" fontId="45" fillId="0" borderId="16" xfId="80" applyFont="1" applyBorder="1" applyAlignment="1">
      <alignment vertical="center" wrapText="1"/>
      <protection/>
    </xf>
    <xf numFmtId="4" fontId="44" fillId="0" borderId="2" xfId="52" applyFont="1" applyFill="1" applyAlignment="1" applyProtection="1">
      <alignment horizontal="right" vertical="top" shrinkToFit="1"/>
      <protection/>
    </xf>
    <xf numFmtId="4" fontId="44" fillId="0" borderId="2" xfId="53" applyNumberFormat="1" applyFont="1" applyFill="1" applyProtection="1">
      <alignment horizontal="right" vertical="top" shrinkToFit="1"/>
      <protection/>
    </xf>
    <xf numFmtId="4" fontId="44" fillId="0" borderId="14" xfId="51" applyNumberFormat="1" applyFont="1" applyBorder="1" applyAlignment="1" applyProtection="1">
      <alignment horizontal="right" vertical="top" shrinkToFit="1"/>
      <protection/>
    </xf>
    <xf numFmtId="4" fontId="44" fillId="0" borderId="14" xfId="52" applyNumberFormat="1" applyFont="1" applyFill="1" applyBorder="1" applyProtection="1">
      <alignment horizontal="right" vertical="top" shrinkToFit="1"/>
      <protection/>
    </xf>
    <xf numFmtId="4" fontId="44" fillId="0" borderId="14" xfId="53" applyNumberFormat="1" applyFont="1" applyFill="1" applyBorder="1" applyProtection="1">
      <alignment horizontal="right" vertical="top" shrinkToFit="1"/>
      <protection/>
    </xf>
    <xf numFmtId="0" fontId="44" fillId="0" borderId="17" xfId="42" applyNumberFormat="1" applyFont="1" applyBorder="1" applyProtection="1">
      <alignment horizontal="center" vertical="center" wrapText="1"/>
      <protection/>
    </xf>
    <xf numFmtId="4" fontId="44" fillId="0" borderId="17" xfId="52" applyFont="1" applyFill="1" applyBorder="1" applyProtection="1">
      <alignment horizontal="right" vertical="top" shrinkToFit="1"/>
      <protection/>
    </xf>
    <xf numFmtId="4" fontId="44" fillId="0" borderId="17" xfId="52" applyNumberFormat="1" applyFont="1" applyFill="1" applyBorder="1" applyProtection="1">
      <alignment horizontal="right" vertical="top" shrinkToFit="1"/>
      <protection/>
    </xf>
    <xf numFmtId="4" fontId="44" fillId="0" borderId="18" xfId="52" applyNumberFormat="1" applyFont="1" applyFill="1" applyBorder="1" applyProtection="1">
      <alignment horizontal="right" vertical="top" shrinkToFit="1"/>
      <protection/>
    </xf>
    <xf numFmtId="2" fontId="0" fillId="0" borderId="0" xfId="0" applyNumberFormat="1" applyFont="1" applyAlignment="1" applyProtection="1">
      <alignment/>
      <protection locked="0"/>
    </xf>
    <xf numFmtId="0" fontId="46" fillId="0" borderId="0" xfId="39" applyNumberFormat="1" applyFont="1" applyProtection="1">
      <alignment horizontal="center"/>
      <protection/>
    </xf>
    <xf numFmtId="0" fontId="46" fillId="0" borderId="0" xfId="39" applyFont="1" applyProtection="1">
      <alignment horizontal="center"/>
      <protection locked="0"/>
    </xf>
    <xf numFmtId="0" fontId="44" fillId="0" borderId="15" xfId="45" applyNumberFormat="1" applyFont="1" applyBorder="1" applyProtection="1">
      <alignment horizontal="right"/>
      <protection/>
    </xf>
    <xf numFmtId="0" fontId="44" fillId="0" borderId="15" xfId="45" applyFont="1" applyBorder="1" applyProtection="1">
      <alignment horizontal="right"/>
      <protection locked="0"/>
    </xf>
    <xf numFmtId="0" fontId="26" fillId="0" borderId="0" xfId="49" applyNumberFormat="1" applyFont="1" applyProtection="1">
      <alignment horizontal="left" wrapText="1"/>
      <protection/>
    </xf>
    <xf numFmtId="0" fontId="26" fillId="0" borderId="0" xfId="49" applyFont="1" applyProtection="1">
      <alignment horizontal="left" wrapText="1"/>
      <protection locked="0"/>
    </xf>
    <xf numFmtId="0" fontId="26" fillId="0" borderId="0" xfId="40" applyNumberFormat="1" applyFont="1" applyAlignment="1" applyProtection="1">
      <alignment horizontal="right"/>
      <protection/>
    </xf>
    <xf numFmtId="0" fontId="46" fillId="0" borderId="0" xfId="39" applyNumberFormat="1" applyFont="1" applyAlignment="1" applyProtection="1">
      <alignment horizontal="center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2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showGridLines="0" tabSelected="1" zoomScalePageLayoutView="0" workbookViewId="0" topLeftCell="A1">
      <pane ySplit="4" topLeftCell="A25" activePane="bottomLeft" state="frozen"/>
      <selection pane="topLeft" activeCell="A1" sqref="A1"/>
      <selection pane="bottomLeft" activeCell="A2" sqref="A2:Y2"/>
    </sheetView>
  </sheetViews>
  <sheetFormatPr defaultColWidth="9.140625" defaultRowHeight="15" outlineLevelRow="1"/>
  <cols>
    <col min="1" max="1" width="39.8515625" style="1" customWidth="1"/>
    <col min="2" max="2" width="7.7109375" style="1" hidden="1" customWidth="1"/>
    <col min="3" max="3" width="7.140625" style="1" customWidth="1"/>
    <col min="4" max="4" width="7.7109375" style="1" customWidth="1"/>
    <col min="5" max="5" width="10.7109375" style="1" hidden="1" customWidth="1"/>
    <col min="6" max="6" width="7.7109375" style="1" hidden="1" customWidth="1"/>
    <col min="7" max="7" width="9.140625" style="1" hidden="1" customWidth="1"/>
    <col min="8" max="8" width="11.140625" style="1" hidden="1" customWidth="1"/>
    <col min="9" max="12" width="9.140625" style="1" hidden="1" customWidth="1"/>
    <col min="13" max="13" width="15.57421875" style="1" customWidth="1"/>
    <col min="14" max="14" width="15.8515625" style="1" customWidth="1"/>
    <col min="15" max="15" width="16.8515625" style="1" customWidth="1"/>
    <col min="16" max="21" width="9.140625" style="1" hidden="1" customWidth="1"/>
    <col min="22" max="22" width="15.57421875" style="1" customWidth="1"/>
    <col min="23" max="23" width="15.140625" style="1" customWidth="1"/>
    <col min="24" max="24" width="17.421875" style="1" customWidth="1"/>
    <col min="25" max="25" width="15.7109375" style="1" customWidth="1"/>
    <col min="26" max="16384" width="9.140625" style="1" customWidth="1"/>
  </cols>
  <sheetData>
    <row r="1" spans="1:25" ht="40.5" customHeight="1">
      <c r="A1" s="33" t="s">
        <v>79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ht="15.7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15.75" customHeight="1">
      <c r="A3" s="32" t="s">
        <v>66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70.5" customHeight="1">
      <c r="A4" s="3" t="s">
        <v>63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5</v>
      </c>
      <c r="J4" s="3" t="s">
        <v>5</v>
      </c>
      <c r="K4" s="3" t="s">
        <v>5</v>
      </c>
      <c r="L4" s="3" t="s">
        <v>5</v>
      </c>
      <c r="M4" s="15" t="s">
        <v>70</v>
      </c>
      <c r="N4" s="3" t="s">
        <v>71</v>
      </c>
      <c r="O4" s="3" t="s">
        <v>69</v>
      </c>
      <c r="P4" s="3" t="s">
        <v>5</v>
      </c>
      <c r="Q4" s="3" t="s">
        <v>5</v>
      </c>
      <c r="R4" s="3" t="s">
        <v>5</v>
      </c>
      <c r="S4" s="3" t="s">
        <v>5</v>
      </c>
      <c r="T4" s="3" t="s">
        <v>5</v>
      </c>
      <c r="U4" s="3" t="s">
        <v>5</v>
      </c>
      <c r="V4" s="3" t="s">
        <v>72</v>
      </c>
      <c r="W4" s="3" t="s">
        <v>73</v>
      </c>
      <c r="X4" s="3" t="s">
        <v>74</v>
      </c>
      <c r="Y4" s="21" t="s">
        <v>75</v>
      </c>
    </row>
    <row r="5" spans="1:25" ht="30">
      <c r="A5" s="4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8</v>
      </c>
      <c r="G5" s="5" t="s">
        <v>8</v>
      </c>
      <c r="H5" s="5"/>
      <c r="I5" s="5"/>
      <c r="J5" s="5"/>
      <c r="K5" s="5"/>
      <c r="L5" s="5"/>
      <c r="M5" s="6">
        <f>M6+M7+M8+M9+M10+M11+M12</f>
        <v>216877057.67</v>
      </c>
      <c r="N5" s="6">
        <f>N6+N7+N8+N9+N10+N11+N12</f>
        <v>201121750.12</v>
      </c>
      <c r="O5" s="6">
        <f>O6+O7+O8+O9+O10+O11+O12</f>
        <v>225054870.53</v>
      </c>
      <c r="P5" s="7">
        <v>206412884</v>
      </c>
      <c r="Q5" s="7">
        <v>0</v>
      </c>
      <c r="R5" s="7">
        <v>206412884</v>
      </c>
      <c r="S5" s="7">
        <v>0</v>
      </c>
      <c r="T5" s="7">
        <v>206412884</v>
      </c>
      <c r="U5" s="7">
        <v>0</v>
      </c>
      <c r="V5" s="7">
        <f>O5-N5</f>
        <v>23933120.409999996</v>
      </c>
      <c r="W5" s="7">
        <f aca="true" t="shared" si="0" ref="W5:W23">N5-M5</f>
        <v>-15755307.549999982</v>
      </c>
      <c r="X5" s="6">
        <f>X6+X7+X8+X9+X10+X11+X12</f>
        <v>222819270.56</v>
      </c>
      <c r="Y5" s="6">
        <f>Y6+Y7+Y8+Y9+Y10+Y11+Y12</f>
        <v>223149512.56</v>
      </c>
    </row>
    <row r="6" spans="1:25" ht="45" outlineLevel="1">
      <c r="A6" s="4" t="s">
        <v>12</v>
      </c>
      <c r="B6" s="5" t="s">
        <v>8</v>
      </c>
      <c r="C6" s="5" t="s">
        <v>9</v>
      </c>
      <c r="D6" s="5" t="s">
        <v>13</v>
      </c>
      <c r="E6" s="5" t="s">
        <v>11</v>
      </c>
      <c r="F6" s="5" t="s">
        <v>8</v>
      </c>
      <c r="G6" s="5" t="s">
        <v>8</v>
      </c>
      <c r="H6" s="5"/>
      <c r="I6" s="5"/>
      <c r="J6" s="5"/>
      <c r="K6" s="5"/>
      <c r="L6" s="5"/>
      <c r="M6" s="13">
        <v>1464557.45</v>
      </c>
      <c r="N6" s="13">
        <v>2371495</v>
      </c>
      <c r="O6" s="6">
        <v>2665381.64</v>
      </c>
      <c r="P6" s="7"/>
      <c r="Q6" s="7"/>
      <c r="R6" s="7"/>
      <c r="S6" s="7"/>
      <c r="T6" s="7"/>
      <c r="U6" s="7"/>
      <c r="V6" s="7">
        <f>O6-N6</f>
        <v>293886.64000000013</v>
      </c>
      <c r="W6" s="7">
        <f t="shared" si="0"/>
        <v>906937.55</v>
      </c>
      <c r="X6" s="6">
        <v>2665381.64</v>
      </c>
      <c r="Y6" s="22">
        <v>2665381.64</v>
      </c>
    </row>
    <row r="7" spans="1:25" ht="75" outlineLevel="1">
      <c r="A7" s="4" t="s">
        <v>14</v>
      </c>
      <c r="B7" s="5" t="s">
        <v>8</v>
      </c>
      <c r="C7" s="5" t="s">
        <v>9</v>
      </c>
      <c r="D7" s="5" t="s">
        <v>15</v>
      </c>
      <c r="E7" s="5" t="s">
        <v>11</v>
      </c>
      <c r="F7" s="5" t="s">
        <v>8</v>
      </c>
      <c r="G7" s="5" t="s">
        <v>8</v>
      </c>
      <c r="H7" s="5"/>
      <c r="I7" s="5"/>
      <c r="J7" s="5"/>
      <c r="K7" s="5"/>
      <c r="L7" s="5"/>
      <c r="M7" s="13">
        <v>9025097.08</v>
      </c>
      <c r="N7" s="13">
        <v>8772504</v>
      </c>
      <c r="O7" s="6">
        <v>9432800</v>
      </c>
      <c r="P7" s="7"/>
      <c r="Q7" s="7"/>
      <c r="R7" s="7"/>
      <c r="S7" s="7"/>
      <c r="T7" s="7"/>
      <c r="U7" s="7"/>
      <c r="V7" s="7">
        <f aca="true" t="shared" si="1" ref="V7:V50">O7-N7</f>
        <v>660296</v>
      </c>
      <c r="W7" s="7">
        <f t="shared" si="0"/>
        <v>-252593.08000000007</v>
      </c>
      <c r="X7" s="6">
        <v>9446400</v>
      </c>
      <c r="Y7" s="22">
        <v>9446400</v>
      </c>
    </row>
    <row r="8" spans="1:25" ht="75" outlineLevel="1">
      <c r="A8" s="4" t="s">
        <v>16</v>
      </c>
      <c r="B8" s="5" t="s">
        <v>8</v>
      </c>
      <c r="C8" s="5" t="s">
        <v>9</v>
      </c>
      <c r="D8" s="5" t="s">
        <v>17</v>
      </c>
      <c r="E8" s="5" t="s">
        <v>11</v>
      </c>
      <c r="F8" s="5" t="s">
        <v>8</v>
      </c>
      <c r="G8" s="5" t="s">
        <v>8</v>
      </c>
      <c r="H8" s="5"/>
      <c r="I8" s="5"/>
      <c r="J8" s="5"/>
      <c r="K8" s="5"/>
      <c r="L8" s="5"/>
      <c r="M8" s="13">
        <v>15921266.1</v>
      </c>
      <c r="N8" s="13">
        <v>15695362.4</v>
      </c>
      <c r="O8" s="6">
        <v>18531148.59</v>
      </c>
      <c r="P8" s="7"/>
      <c r="Q8" s="7"/>
      <c r="R8" s="7"/>
      <c r="S8" s="7"/>
      <c r="T8" s="7"/>
      <c r="U8" s="7"/>
      <c r="V8" s="7">
        <f t="shared" si="1"/>
        <v>2835786.1899999995</v>
      </c>
      <c r="W8" s="7">
        <f t="shared" si="0"/>
        <v>-225903.69999999925</v>
      </c>
      <c r="X8" s="6">
        <v>18531148.59</v>
      </c>
      <c r="Y8" s="22">
        <v>18531148.59</v>
      </c>
    </row>
    <row r="9" spans="1:25" ht="15" outlineLevel="1">
      <c r="A9" s="4" t="s">
        <v>18</v>
      </c>
      <c r="B9" s="5" t="s">
        <v>8</v>
      </c>
      <c r="C9" s="5" t="s">
        <v>9</v>
      </c>
      <c r="D9" s="5" t="s">
        <v>19</v>
      </c>
      <c r="E9" s="5" t="s">
        <v>11</v>
      </c>
      <c r="F9" s="5" t="s">
        <v>8</v>
      </c>
      <c r="G9" s="5" t="s">
        <v>8</v>
      </c>
      <c r="H9" s="5"/>
      <c r="I9" s="5"/>
      <c r="J9" s="5"/>
      <c r="K9" s="5"/>
      <c r="L9" s="5"/>
      <c r="M9" s="13">
        <v>51510</v>
      </c>
      <c r="N9" s="13">
        <v>79575.52</v>
      </c>
      <c r="O9" s="6">
        <v>533081</v>
      </c>
      <c r="P9" s="7"/>
      <c r="Q9" s="7"/>
      <c r="R9" s="7"/>
      <c r="S9" s="7"/>
      <c r="T9" s="7"/>
      <c r="U9" s="7"/>
      <c r="V9" s="7">
        <f t="shared" si="1"/>
        <v>453505.48</v>
      </c>
      <c r="W9" s="7">
        <f t="shared" si="0"/>
        <v>28065.520000000004</v>
      </c>
      <c r="X9" s="6">
        <v>31682</v>
      </c>
      <c r="Y9" s="22">
        <v>28161</v>
      </c>
    </row>
    <row r="10" spans="1:25" ht="60" outlineLevel="1">
      <c r="A10" s="4" t="s">
        <v>20</v>
      </c>
      <c r="B10" s="5" t="s">
        <v>8</v>
      </c>
      <c r="C10" s="5" t="s">
        <v>9</v>
      </c>
      <c r="D10" s="5" t="s">
        <v>21</v>
      </c>
      <c r="E10" s="5" t="s">
        <v>11</v>
      </c>
      <c r="F10" s="5" t="s">
        <v>8</v>
      </c>
      <c r="G10" s="5" t="s">
        <v>8</v>
      </c>
      <c r="H10" s="5"/>
      <c r="I10" s="5"/>
      <c r="J10" s="5"/>
      <c r="K10" s="5"/>
      <c r="L10" s="5"/>
      <c r="M10" s="13">
        <v>15264554.38</v>
      </c>
      <c r="N10" s="13">
        <v>16366759</v>
      </c>
      <c r="O10" s="6">
        <v>16890697.17</v>
      </c>
      <c r="P10" s="7"/>
      <c r="Q10" s="7"/>
      <c r="R10" s="7"/>
      <c r="S10" s="7"/>
      <c r="T10" s="7"/>
      <c r="U10" s="7"/>
      <c r="V10" s="7">
        <f t="shared" si="1"/>
        <v>523938.1700000018</v>
      </c>
      <c r="W10" s="7">
        <f t="shared" si="0"/>
        <v>1102204.6199999992</v>
      </c>
      <c r="X10" s="6">
        <v>16943297.17</v>
      </c>
      <c r="Y10" s="22">
        <v>17010897.17</v>
      </c>
    </row>
    <row r="11" spans="1:25" ht="15" outlineLevel="1">
      <c r="A11" s="4" t="s">
        <v>22</v>
      </c>
      <c r="B11" s="5" t="s">
        <v>8</v>
      </c>
      <c r="C11" s="5" t="s">
        <v>9</v>
      </c>
      <c r="D11" s="5" t="s">
        <v>23</v>
      </c>
      <c r="E11" s="5" t="s">
        <v>11</v>
      </c>
      <c r="F11" s="5" t="s">
        <v>8</v>
      </c>
      <c r="G11" s="5" t="s">
        <v>8</v>
      </c>
      <c r="H11" s="5"/>
      <c r="I11" s="5"/>
      <c r="J11" s="5"/>
      <c r="K11" s="5"/>
      <c r="L11" s="5"/>
      <c r="M11" s="13">
        <v>0</v>
      </c>
      <c r="N11" s="13">
        <v>0</v>
      </c>
      <c r="O11" s="6">
        <v>450000</v>
      </c>
      <c r="P11" s="7"/>
      <c r="Q11" s="7"/>
      <c r="R11" s="7"/>
      <c r="S11" s="7"/>
      <c r="T11" s="7"/>
      <c r="U11" s="7"/>
      <c r="V11" s="7">
        <f t="shared" si="1"/>
        <v>450000</v>
      </c>
      <c r="W11" s="7">
        <f t="shared" si="0"/>
        <v>0</v>
      </c>
      <c r="X11" s="6">
        <v>450000</v>
      </c>
      <c r="Y11" s="22">
        <v>450000</v>
      </c>
    </row>
    <row r="12" spans="1:25" ht="15" outlineLevel="1">
      <c r="A12" s="4" t="s">
        <v>24</v>
      </c>
      <c r="B12" s="5" t="s">
        <v>8</v>
      </c>
      <c r="C12" s="5" t="s">
        <v>9</v>
      </c>
      <c r="D12" s="5" t="s">
        <v>25</v>
      </c>
      <c r="E12" s="5" t="s">
        <v>11</v>
      </c>
      <c r="F12" s="5" t="s">
        <v>8</v>
      </c>
      <c r="G12" s="5" t="s">
        <v>8</v>
      </c>
      <c r="H12" s="5"/>
      <c r="I12" s="5"/>
      <c r="J12" s="5"/>
      <c r="K12" s="5"/>
      <c r="L12" s="5"/>
      <c r="M12" s="13">
        <v>175150072.66</v>
      </c>
      <c r="N12" s="13">
        <v>157836054.2</v>
      </c>
      <c r="O12" s="6">
        <v>176551762.13</v>
      </c>
      <c r="P12" s="7"/>
      <c r="Q12" s="7"/>
      <c r="R12" s="7"/>
      <c r="S12" s="7"/>
      <c r="T12" s="7"/>
      <c r="U12" s="7"/>
      <c r="V12" s="7">
        <f t="shared" si="1"/>
        <v>18715707.930000007</v>
      </c>
      <c r="W12" s="7">
        <f t="shared" si="0"/>
        <v>-17314018.46000001</v>
      </c>
      <c r="X12" s="6">
        <v>174751361.16</v>
      </c>
      <c r="Y12" s="22">
        <v>175017524.16</v>
      </c>
    </row>
    <row r="13" spans="1:25" ht="45">
      <c r="A13" s="4" t="s">
        <v>26</v>
      </c>
      <c r="B13" s="5" t="s">
        <v>8</v>
      </c>
      <c r="C13" s="5" t="s">
        <v>15</v>
      </c>
      <c r="D13" s="5" t="s">
        <v>10</v>
      </c>
      <c r="E13" s="5" t="s">
        <v>11</v>
      </c>
      <c r="F13" s="5" t="s">
        <v>8</v>
      </c>
      <c r="G13" s="5" t="s">
        <v>8</v>
      </c>
      <c r="H13" s="5"/>
      <c r="I13" s="5"/>
      <c r="J13" s="5"/>
      <c r="K13" s="5"/>
      <c r="L13" s="5"/>
      <c r="M13" s="14">
        <f>M14+M15</f>
        <v>33578137.64</v>
      </c>
      <c r="N13" s="14">
        <f>N14+N15</f>
        <v>16689438</v>
      </c>
      <c r="O13" s="14">
        <f>O14+O15</f>
        <v>17882800</v>
      </c>
      <c r="P13" s="7">
        <v>15082700</v>
      </c>
      <c r="Q13" s="7">
        <v>0</v>
      </c>
      <c r="R13" s="7">
        <v>15082700</v>
      </c>
      <c r="S13" s="7">
        <v>0</v>
      </c>
      <c r="T13" s="7">
        <v>15082700</v>
      </c>
      <c r="U13" s="7">
        <v>0</v>
      </c>
      <c r="V13" s="7">
        <f t="shared" si="1"/>
        <v>1193362</v>
      </c>
      <c r="W13" s="7">
        <f t="shared" si="0"/>
        <v>-16888699.64</v>
      </c>
      <c r="X13" s="14">
        <f>X14+X15</f>
        <v>18173000</v>
      </c>
      <c r="Y13" s="14">
        <f>Y14+Y15</f>
        <v>18173000</v>
      </c>
    </row>
    <row r="14" spans="1:25" ht="15" outlineLevel="1">
      <c r="A14" s="4" t="s">
        <v>77</v>
      </c>
      <c r="B14" s="5" t="s">
        <v>8</v>
      </c>
      <c r="C14" s="5" t="s">
        <v>15</v>
      </c>
      <c r="D14" s="5" t="s">
        <v>27</v>
      </c>
      <c r="E14" s="5" t="s">
        <v>11</v>
      </c>
      <c r="F14" s="5" t="s">
        <v>8</v>
      </c>
      <c r="G14" s="5" t="s">
        <v>8</v>
      </c>
      <c r="H14" s="5"/>
      <c r="I14" s="5"/>
      <c r="J14" s="5"/>
      <c r="K14" s="5"/>
      <c r="L14" s="5"/>
      <c r="M14" s="13">
        <v>0</v>
      </c>
      <c r="N14" s="13">
        <v>10000</v>
      </c>
      <c r="O14" s="14">
        <v>60000</v>
      </c>
      <c r="P14" s="17"/>
      <c r="Q14" s="17"/>
      <c r="R14" s="17"/>
      <c r="S14" s="17"/>
      <c r="T14" s="17"/>
      <c r="U14" s="17"/>
      <c r="V14" s="7">
        <f t="shared" si="1"/>
        <v>50000</v>
      </c>
      <c r="W14" s="7">
        <f t="shared" si="0"/>
        <v>10000</v>
      </c>
      <c r="X14" s="14">
        <v>60000</v>
      </c>
      <c r="Y14" s="23">
        <v>60000</v>
      </c>
    </row>
    <row r="15" spans="1:25" ht="64.5" customHeight="1" outlineLevel="1">
      <c r="A15" s="4" t="s">
        <v>76</v>
      </c>
      <c r="B15" s="5"/>
      <c r="C15" s="5" t="s">
        <v>15</v>
      </c>
      <c r="D15" s="5" t="s">
        <v>50</v>
      </c>
      <c r="E15" s="5"/>
      <c r="F15" s="5"/>
      <c r="G15" s="5"/>
      <c r="H15" s="5"/>
      <c r="I15" s="5"/>
      <c r="J15" s="5"/>
      <c r="K15" s="5"/>
      <c r="L15" s="5"/>
      <c r="M15" s="13">
        <v>33578137.64</v>
      </c>
      <c r="N15" s="13">
        <v>16679438</v>
      </c>
      <c r="O15" s="14">
        <v>17822800</v>
      </c>
      <c r="P15" s="17"/>
      <c r="Q15" s="17"/>
      <c r="R15" s="17"/>
      <c r="S15" s="17"/>
      <c r="T15" s="17"/>
      <c r="U15" s="17"/>
      <c r="V15" s="7">
        <f t="shared" si="1"/>
        <v>1143362</v>
      </c>
      <c r="W15" s="7">
        <f t="shared" si="0"/>
        <v>-16898699.64</v>
      </c>
      <c r="X15" s="14">
        <v>18113000</v>
      </c>
      <c r="Y15" s="23">
        <v>18113000</v>
      </c>
    </row>
    <row r="16" spans="1:25" ht="15">
      <c r="A16" s="4" t="s">
        <v>28</v>
      </c>
      <c r="B16" s="5" t="s">
        <v>8</v>
      </c>
      <c r="C16" s="5" t="s">
        <v>17</v>
      </c>
      <c r="D16" s="5" t="s">
        <v>10</v>
      </c>
      <c r="E16" s="5" t="s">
        <v>11</v>
      </c>
      <c r="F16" s="5" t="s">
        <v>8</v>
      </c>
      <c r="G16" s="5" t="s">
        <v>8</v>
      </c>
      <c r="H16" s="5"/>
      <c r="I16" s="5"/>
      <c r="J16" s="5"/>
      <c r="K16" s="5"/>
      <c r="L16" s="5"/>
      <c r="M16" s="6">
        <f>M17+M18+M19+M20+M21+M22</f>
        <v>181764863.89999998</v>
      </c>
      <c r="N16" s="6">
        <f>N17+N18+N19+N20+N21+N22</f>
        <v>57383185.38</v>
      </c>
      <c r="O16" s="6">
        <f>O17+O18+O19+O20+O21+O22</f>
        <v>81026158.22</v>
      </c>
      <c r="P16" s="7">
        <v>22127848</v>
      </c>
      <c r="Q16" s="7">
        <v>0</v>
      </c>
      <c r="R16" s="7">
        <v>22127848</v>
      </c>
      <c r="S16" s="7">
        <v>0</v>
      </c>
      <c r="T16" s="7">
        <v>22127848</v>
      </c>
      <c r="U16" s="7">
        <v>0</v>
      </c>
      <c r="V16" s="7">
        <f t="shared" si="1"/>
        <v>23642972.839999996</v>
      </c>
      <c r="W16" s="7">
        <f t="shared" si="0"/>
        <v>-124381678.51999998</v>
      </c>
      <c r="X16" s="6">
        <f>X17+X18+X19+X20+X21+X22</f>
        <v>14051735.38</v>
      </c>
      <c r="Y16" s="6">
        <f>Y17+Y18+Y19+Y20+Y21+Y22</f>
        <v>14051735.38</v>
      </c>
    </row>
    <row r="17" spans="1:25" ht="15" outlineLevel="1">
      <c r="A17" s="4" t="s">
        <v>29</v>
      </c>
      <c r="B17" s="5" t="s">
        <v>8</v>
      </c>
      <c r="C17" s="5" t="s">
        <v>17</v>
      </c>
      <c r="D17" s="5" t="s">
        <v>19</v>
      </c>
      <c r="E17" s="5" t="s">
        <v>11</v>
      </c>
      <c r="F17" s="5" t="s">
        <v>8</v>
      </c>
      <c r="G17" s="5" t="s">
        <v>8</v>
      </c>
      <c r="H17" s="5"/>
      <c r="I17" s="5"/>
      <c r="J17" s="5"/>
      <c r="K17" s="5"/>
      <c r="L17" s="5"/>
      <c r="M17" s="13">
        <v>0</v>
      </c>
      <c r="N17" s="13">
        <v>760748.3</v>
      </c>
      <c r="O17" s="14">
        <v>760748.3</v>
      </c>
      <c r="P17" s="17"/>
      <c r="Q17" s="17"/>
      <c r="R17" s="17"/>
      <c r="S17" s="17"/>
      <c r="T17" s="17"/>
      <c r="U17" s="17"/>
      <c r="V17" s="7">
        <f t="shared" si="1"/>
        <v>0</v>
      </c>
      <c r="W17" s="7">
        <f t="shared" si="0"/>
        <v>760748.3</v>
      </c>
      <c r="X17" s="14">
        <v>760748.3</v>
      </c>
      <c r="Y17" s="23">
        <v>760748.3</v>
      </c>
    </row>
    <row r="18" spans="1:25" ht="15" outlineLevel="1">
      <c r="A18" s="4" t="s">
        <v>67</v>
      </c>
      <c r="B18" s="5"/>
      <c r="C18" s="5" t="s">
        <v>17</v>
      </c>
      <c r="D18" s="5" t="s">
        <v>21</v>
      </c>
      <c r="E18" s="5"/>
      <c r="F18" s="5"/>
      <c r="G18" s="5"/>
      <c r="H18" s="5"/>
      <c r="I18" s="5"/>
      <c r="J18" s="5"/>
      <c r="K18" s="5"/>
      <c r="L18" s="5"/>
      <c r="M18" s="13">
        <v>0</v>
      </c>
      <c r="N18" s="13">
        <v>0</v>
      </c>
      <c r="O18" s="14">
        <v>1960000</v>
      </c>
      <c r="P18" s="17"/>
      <c r="Q18" s="17"/>
      <c r="R18" s="17"/>
      <c r="S18" s="17"/>
      <c r="T18" s="17"/>
      <c r="U18" s="17"/>
      <c r="V18" s="7">
        <f t="shared" si="1"/>
        <v>1960000</v>
      </c>
      <c r="W18" s="7">
        <f t="shared" si="0"/>
        <v>0</v>
      </c>
      <c r="X18" s="14">
        <v>0</v>
      </c>
      <c r="Y18" s="23">
        <v>0</v>
      </c>
    </row>
    <row r="19" spans="1:25" ht="15" outlineLevel="1">
      <c r="A19" s="4" t="s">
        <v>68</v>
      </c>
      <c r="B19" s="5"/>
      <c r="C19" s="5" t="s">
        <v>17</v>
      </c>
      <c r="D19" s="5" t="s">
        <v>39</v>
      </c>
      <c r="E19" s="5"/>
      <c r="F19" s="5"/>
      <c r="G19" s="5"/>
      <c r="H19" s="5"/>
      <c r="I19" s="5"/>
      <c r="J19" s="5"/>
      <c r="K19" s="5"/>
      <c r="L19" s="5"/>
      <c r="M19" s="13">
        <v>0</v>
      </c>
      <c r="N19" s="13">
        <v>0</v>
      </c>
      <c r="O19" s="14">
        <v>0</v>
      </c>
      <c r="P19" s="17"/>
      <c r="Q19" s="17"/>
      <c r="R19" s="17"/>
      <c r="S19" s="17"/>
      <c r="T19" s="17"/>
      <c r="U19" s="17"/>
      <c r="V19" s="7">
        <f t="shared" si="1"/>
        <v>0</v>
      </c>
      <c r="W19" s="7">
        <f t="shared" si="0"/>
        <v>0</v>
      </c>
      <c r="X19" s="14">
        <v>0</v>
      </c>
      <c r="Y19" s="23">
        <v>0</v>
      </c>
    </row>
    <row r="20" spans="1:25" ht="15" outlineLevel="1">
      <c r="A20" s="4" t="s">
        <v>64</v>
      </c>
      <c r="B20" s="5"/>
      <c r="C20" s="5" t="s">
        <v>17</v>
      </c>
      <c r="D20" s="5" t="s">
        <v>46</v>
      </c>
      <c r="E20" s="5"/>
      <c r="F20" s="5"/>
      <c r="G20" s="5"/>
      <c r="H20" s="5"/>
      <c r="I20" s="5"/>
      <c r="J20" s="5"/>
      <c r="K20" s="5"/>
      <c r="L20" s="5"/>
      <c r="M20" s="13">
        <v>3223</v>
      </c>
      <c r="N20" s="13">
        <v>3387.08</v>
      </c>
      <c r="O20" s="14">
        <v>3387.08</v>
      </c>
      <c r="P20" s="17"/>
      <c r="Q20" s="17"/>
      <c r="R20" s="17"/>
      <c r="S20" s="17"/>
      <c r="T20" s="17"/>
      <c r="U20" s="17"/>
      <c r="V20" s="7">
        <f t="shared" si="1"/>
        <v>0</v>
      </c>
      <c r="W20" s="7">
        <f t="shared" si="0"/>
        <v>164.07999999999993</v>
      </c>
      <c r="X20" s="14">
        <v>3387.08</v>
      </c>
      <c r="Y20" s="23">
        <v>3387.08</v>
      </c>
    </row>
    <row r="21" spans="1:25" ht="30" outlineLevel="1">
      <c r="A21" s="4" t="s">
        <v>30</v>
      </c>
      <c r="B21" s="5" t="s">
        <v>8</v>
      </c>
      <c r="C21" s="5" t="s">
        <v>17</v>
      </c>
      <c r="D21" s="5" t="s">
        <v>27</v>
      </c>
      <c r="E21" s="5" t="s">
        <v>11</v>
      </c>
      <c r="F21" s="5" t="s">
        <v>8</v>
      </c>
      <c r="G21" s="5" t="s">
        <v>8</v>
      </c>
      <c r="H21" s="5"/>
      <c r="I21" s="5"/>
      <c r="J21" s="5"/>
      <c r="K21" s="5"/>
      <c r="L21" s="5"/>
      <c r="M21" s="13">
        <v>169659968.79</v>
      </c>
      <c r="N21" s="13">
        <v>56107054</v>
      </c>
      <c r="O21" s="13">
        <v>77447022.84</v>
      </c>
      <c r="P21" s="17"/>
      <c r="Q21" s="17"/>
      <c r="R21" s="17"/>
      <c r="S21" s="17"/>
      <c r="T21" s="17"/>
      <c r="U21" s="17"/>
      <c r="V21" s="7">
        <f t="shared" si="1"/>
        <v>21339968.840000004</v>
      </c>
      <c r="W21" s="7">
        <f t="shared" si="0"/>
        <v>-113552914.78999999</v>
      </c>
      <c r="X21" s="14">
        <v>12432600</v>
      </c>
      <c r="Y21" s="23">
        <v>12432600</v>
      </c>
    </row>
    <row r="22" spans="1:25" ht="30" outlineLevel="1">
      <c r="A22" s="4" t="s">
        <v>31</v>
      </c>
      <c r="B22" s="5" t="s">
        <v>8</v>
      </c>
      <c r="C22" s="5" t="s">
        <v>17</v>
      </c>
      <c r="D22" s="5" t="s">
        <v>32</v>
      </c>
      <c r="E22" s="5" t="s">
        <v>11</v>
      </c>
      <c r="F22" s="5" t="s">
        <v>8</v>
      </c>
      <c r="G22" s="5" t="s">
        <v>8</v>
      </c>
      <c r="H22" s="5"/>
      <c r="I22" s="5"/>
      <c r="J22" s="5"/>
      <c r="K22" s="5"/>
      <c r="L22" s="5"/>
      <c r="M22" s="13">
        <v>12101672.11</v>
      </c>
      <c r="N22" s="13">
        <v>511996</v>
      </c>
      <c r="O22" s="14">
        <v>855000</v>
      </c>
      <c r="P22" s="17"/>
      <c r="Q22" s="17"/>
      <c r="R22" s="17"/>
      <c r="S22" s="17"/>
      <c r="T22" s="17"/>
      <c r="U22" s="17"/>
      <c r="V22" s="7">
        <f t="shared" si="1"/>
        <v>343004</v>
      </c>
      <c r="W22" s="7">
        <f t="shared" si="0"/>
        <v>-11589676.11</v>
      </c>
      <c r="X22" s="14">
        <v>855000</v>
      </c>
      <c r="Y22" s="23">
        <v>855000</v>
      </c>
    </row>
    <row r="23" spans="1:25" ht="30">
      <c r="A23" s="4" t="s">
        <v>33</v>
      </c>
      <c r="B23" s="5" t="s">
        <v>8</v>
      </c>
      <c r="C23" s="5" t="s">
        <v>19</v>
      </c>
      <c r="D23" s="5" t="s">
        <v>10</v>
      </c>
      <c r="E23" s="5" t="s">
        <v>11</v>
      </c>
      <c r="F23" s="5" t="s">
        <v>8</v>
      </c>
      <c r="G23" s="5" t="s">
        <v>8</v>
      </c>
      <c r="H23" s="5"/>
      <c r="I23" s="5"/>
      <c r="J23" s="5"/>
      <c r="K23" s="5"/>
      <c r="L23" s="5"/>
      <c r="M23" s="6">
        <f>M24+M25+M26+M27</f>
        <v>395535918.97</v>
      </c>
      <c r="N23" s="6">
        <f>N24+N25+N26+N27</f>
        <v>255748831.81</v>
      </c>
      <c r="O23" s="6">
        <f>O24+O25+O26+O27</f>
        <v>209010854.45999998</v>
      </c>
      <c r="P23" s="7"/>
      <c r="Q23" s="7"/>
      <c r="R23" s="7"/>
      <c r="S23" s="7"/>
      <c r="T23" s="7"/>
      <c r="U23" s="7"/>
      <c r="V23" s="7">
        <f t="shared" si="1"/>
        <v>-46737977.350000024</v>
      </c>
      <c r="W23" s="7">
        <f t="shared" si="0"/>
        <v>-139787087.16000003</v>
      </c>
      <c r="X23" s="6">
        <f>X24+X25+X26+X27</f>
        <v>135625847.59</v>
      </c>
      <c r="Y23" s="6">
        <f>Y24+Y25+Y26+Y27</f>
        <v>128963414.78</v>
      </c>
    </row>
    <row r="24" spans="1:25" ht="15" outlineLevel="1">
      <c r="A24" s="4" t="s">
        <v>34</v>
      </c>
      <c r="B24" s="5" t="s">
        <v>8</v>
      </c>
      <c r="C24" s="5" t="s">
        <v>19</v>
      </c>
      <c r="D24" s="5" t="s">
        <v>9</v>
      </c>
      <c r="E24" s="5" t="s">
        <v>11</v>
      </c>
      <c r="F24" s="5" t="s">
        <v>8</v>
      </c>
      <c r="G24" s="5" t="s">
        <v>8</v>
      </c>
      <c r="H24" s="5"/>
      <c r="I24" s="5"/>
      <c r="J24" s="5"/>
      <c r="K24" s="5"/>
      <c r="L24" s="5"/>
      <c r="M24" s="13">
        <v>53122336.82</v>
      </c>
      <c r="N24" s="13">
        <v>26757111.51</v>
      </c>
      <c r="O24" s="14">
        <v>4537040</v>
      </c>
      <c r="P24" s="17"/>
      <c r="Q24" s="17"/>
      <c r="R24" s="17"/>
      <c r="S24" s="17"/>
      <c r="T24" s="17"/>
      <c r="U24" s="17"/>
      <c r="V24" s="7">
        <f t="shared" si="1"/>
        <v>-22220071.51</v>
      </c>
      <c r="W24" s="7">
        <f>O24-M24</f>
        <v>-48585296.82</v>
      </c>
      <c r="X24" s="14">
        <v>2545000</v>
      </c>
      <c r="Y24" s="23">
        <v>2545000</v>
      </c>
    </row>
    <row r="25" spans="1:25" ht="15" outlineLevel="1">
      <c r="A25" s="4" t="s">
        <v>35</v>
      </c>
      <c r="B25" s="5" t="s">
        <v>8</v>
      </c>
      <c r="C25" s="5" t="s">
        <v>19</v>
      </c>
      <c r="D25" s="5" t="s">
        <v>13</v>
      </c>
      <c r="E25" s="5" t="s">
        <v>11</v>
      </c>
      <c r="F25" s="5" t="s">
        <v>8</v>
      </c>
      <c r="G25" s="5" t="s">
        <v>8</v>
      </c>
      <c r="H25" s="5"/>
      <c r="I25" s="5"/>
      <c r="J25" s="5"/>
      <c r="K25" s="5"/>
      <c r="L25" s="5"/>
      <c r="M25" s="13">
        <v>197573207.62</v>
      </c>
      <c r="N25" s="13">
        <v>112916588.4</v>
      </c>
      <c r="O25" s="14">
        <v>92086976.39</v>
      </c>
      <c r="P25" s="17"/>
      <c r="Q25" s="17"/>
      <c r="R25" s="17"/>
      <c r="S25" s="17"/>
      <c r="T25" s="17"/>
      <c r="U25" s="17"/>
      <c r="V25" s="7">
        <f t="shared" si="1"/>
        <v>-20829612.010000005</v>
      </c>
      <c r="W25" s="7">
        <f aca="true" t="shared" si="2" ref="W25:W51">O25-M25</f>
        <v>-105486231.23</v>
      </c>
      <c r="X25" s="14">
        <v>11556362.83</v>
      </c>
      <c r="Y25" s="23">
        <v>600000</v>
      </c>
    </row>
    <row r="26" spans="1:25" ht="15" outlineLevel="1">
      <c r="A26" s="4" t="s">
        <v>36</v>
      </c>
      <c r="B26" s="5" t="s">
        <v>8</v>
      </c>
      <c r="C26" s="5" t="s">
        <v>19</v>
      </c>
      <c r="D26" s="5" t="s">
        <v>15</v>
      </c>
      <c r="E26" s="5" t="s">
        <v>11</v>
      </c>
      <c r="F26" s="5" t="s">
        <v>8</v>
      </c>
      <c r="G26" s="5" t="s">
        <v>8</v>
      </c>
      <c r="H26" s="5"/>
      <c r="I26" s="5"/>
      <c r="J26" s="5"/>
      <c r="K26" s="5"/>
      <c r="L26" s="5"/>
      <c r="M26" s="13">
        <v>144839326.54</v>
      </c>
      <c r="N26" s="13">
        <v>116074083.6</v>
      </c>
      <c r="O26" s="14">
        <v>112385481.37</v>
      </c>
      <c r="P26" s="17"/>
      <c r="Q26" s="17"/>
      <c r="R26" s="17"/>
      <c r="S26" s="17"/>
      <c r="T26" s="17"/>
      <c r="U26" s="17"/>
      <c r="V26" s="7">
        <f t="shared" si="1"/>
        <v>-3688602.2299999893</v>
      </c>
      <c r="W26" s="7">
        <f t="shared" si="2"/>
        <v>-32453845.169999987</v>
      </c>
      <c r="X26" s="14">
        <v>121523073.79</v>
      </c>
      <c r="Y26" s="23">
        <v>125816947.37</v>
      </c>
    </row>
    <row r="27" spans="1:25" ht="30" outlineLevel="1">
      <c r="A27" s="4" t="s">
        <v>37</v>
      </c>
      <c r="B27" s="5" t="s">
        <v>8</v>
      </c>
      <c r="C27" s="5" t="s">
        <v>19</v>
      </c>
      <c r="D27" s="5" t="s">
        <v>19</v>
      </c>
      <c r="E27" s="5" t="s">
        <v>11</v>
      </c>
      <c r="F27" s="5" t="s">
        <v>8</v>
      </c>
      <c r="G27" s="5" t="s">
        <v>8</v>
      </c>
      <c r="H27" s="5"/>
      <c r="I27" s="5"/>
      <c r="J27" s="5"/>
      <c r="K27" s="5"/>
      <c r="L27" s="5"/>
      <c r="M27" s="13">
        <v>1047.99</v>
      </c>
      <c r="N27" s="13">
        <v>1048.3</v>
      </c>
      <c r="O27" s="14">
        <v>1356.7</v>
      </c>
      <c r="P27" s="17"/>
      <c r="Q27" s="17"/>
      <c r="R27" s="17"/>
      <c r="S27" s="17"/>
      <c r="T27" s="17"/>
      <c r="U27" s="17"/>
      <c r="V27" s="7">
        <f t="shared" si="1"/>
        <v>308.4000000000001</v>
      </c>
      <c r="W27" s="7">
        <f t="shared" si="2"/>
        <v>308.71000000000004</v>
      </c>
      <c r="X27" s="14">
        <v>1410.97</v>
      </c>
      <c r="Y27" s="23">
        <v>1467.41</v>
      </c>
    </row>
    <row r="28" spans="1:25" ht="15">
      <c r="A28" s="4" t="s">
        <v>38</v>
      </c>
      <c r="B28" s="5" t="s">
        <v>8</v>
      </c>
      <c r="C28" s="5" t="s">
        <v>39</v>
      </c>
      <c r="D28" s="5" t="s">
        <v>10</v>
      </c>
      <c r="E28" s="5" t="s">
        <v>11</v>
      </c>
      <c r="F28" s="5" t="s">
        <v>8</v>
      </c>
      <c r="G28" s="5" t="s">
        <v>8</v>
      </c>
      <c r="H28" s="5"/>
      <c r="I28" s="5"/>
      <c r="J28" s="5"/>
      <c r="K28" s="5"/>
      <c r="L28" s="5"/>
      <c r="M28" s="6">
        <f>M29+M30+M31+M32+M33+M34</f>
        <v>863450389</v>
      </c>
      <c r="N28" s="6">
        <f>N29+N30+N31+N32+N33+N34</f>
        <v>806393334.6999999</v>
      </c>
      <c r="O28" s="6">
        <f>O29+O30+O31+O32+O33+O34</f>
        <v>907526815.26</v>
      </c>
      <c r="P28" s="7">
        <v>637576400</v>
      </c>
      <c r="Q28" s="7">
        <v>0</v>
      </c>
      <c r="R28" s="7">
        <v>637576400</v>
      </c>
      <c r="S28" s="7">
        <v>0</v>
      </c>
      <c r="T28" s="7">
        <v>637576400</v>
      </c>
      <c r="U28" s="7">
        <v>0</v>
      </c>
      <c r="V28" s="7">
        <f t="shared" si="1"/>
        <v>101133480.56000006</v>
      </c>
      <c r="W28" s="7">
        <f t="shared" si="2"/>
        <v>44076426.25999999</v>
      </c>
      <c r="X28" s="6">
        <f>X29+X30+X31+X32+X33+X34</f>
        <v>933114569.26</v>
      </c>
      <c r="Y28" s="6">
        <f>Y29+Y30+Y31+Y32+Y33+Y34</f>
        <v>968761919.26</v>
      </c>
    </row>
    <row r="29" spans="1:25" ht="15" outlineLevel="1">
      <c r="A29" s="4" t="s">
        <v>40</v>
      </c>
      <c r="B29" s="5" t="s">
        <v>8</v>
      </c>
      <c r="C29" s="5" t="s">
        <v>39</v>
      </c>
      <c r="D29" s="5" t="s">
        <v>9</v>
      </c>
      <c r="E29" s="5" t="s">
        <v>11</v>
      </c>
      <c r="F29" s="5" t="s">
        <v>8</v>
      </c>
      <c r="G29" s="5" t="s">
        <v>8</v>
      </c>
      <c r="H29" s="5"/>
      <c r="I29" s="5"/>
      <c r="J29" s="5"/>
      <c r="K29" s="5"/>
      <c r="L29" s="5"/>
      <c r="M29" s="13">
        <v>346466986.11</v>
      </c>
      <c r="N29" s="13">
        <v>316974263</v>
      </c>
      <c r="O29" s="14">
        <v>348690077.99</v>
      </c>
      <c r="P29" s="17"/>
      <c r="Q29" s="17"/>
      <c r="R29" s="17"/>
      <c r="S29" s="17"/>
      <c r="T29" s="17"/>
      <c r="U29" s="17"/>
      <c r="V29" s="7">
        <f t="shared" si="1"/>
        <v>31715814.99000001</v>
      </c>
      <c r="W29" s="7">
        <f t="shared" si="2"/>
        <v>2223091.879999995</v>
      </c>
      <c r="X29" s="14">
        <v>365745298.99</v>
      </c>
      <c r="Y29" s="23">
        <v>377965705.99</v>
      </c>
    </row>
    <row r="30" spans="1:25" ht="15" outlineLevel="1">
      <c r="A30" s="4" t="s">
        <v>41</v>
      </c>
      <c r="B30" s="5" t="s">
        <v>8</v>
      </c>
      <c r="C30" s="5" t="s">
        <v>39</v>
      </c>
      <c r="D30" s="5" t="s">
        <v>13</v>
      </c>
      <c r="E30" s="5" t="s">
        <v>11</v>
      </c>
      <c r="F30" s="5" t="s">
        <v>8</v>
      </c>
      <c r="G30" s="5" t="s">
        <v>8</v>
      </c>
      <c r="H30" s="5"/>
      <c r="I30" s="5"/>
      <c r="J30" s="5"/>
      <c r="K30" s="5"/>
      <c r="L30" s="5"/>
      <c r="M30" s="13">
        <v>411274052.95</v>
      </c>
      <c r="N30" s="13">
        <v>384130494</v>
      </c>
      <c r="O30" s="14">
        <v>453015269.6</v>
      </c>
      <c r="P30" s="17"/>
      <c r="Q30" s="17"/>
      <c r="R30" s="17"/>
      <c r="S30" s="17"/>
      <c r="T30" s="17"/>
      <c r="U30" s="17"/>
      <c r="V30" s="7">
        <f t="shared" si="1"/>
        <v>68884775.60000002</v>
      </c>
      <c r="W30" s="7">
        <f t="shared" si="2"/>
        <v>41741216.650000036</v>
      </c>
      <c r="X30" s="14">
        <v>460394631.6</v>
      </c>
      <c r="Y30" s="23">
        <v>485621244.6</v>
      </c>
    </row>
    <row r="31" spans="1:25" ht="15" outlineLevel="1">
      <c r="A31" s="4" t="s">
        <v>42</v>
      </c>
      <c r="B31" s="5" t="s">
        <v>8</v>
      </c>
      <c r="C31" s="5" t="s">
        <v>39</v>
      </c>
      <c r="D31" s="5" t="s">
        <v>15</v>
      </c>
      <c r="E31" s="5" t="s">
        <v>11</v>
      </c>
      <c r="F31" s="5" t="s">
        <v>8</v>
      </c>
      <c r="G31" s="5" t="s">
        <v>8</v>
      </c>
      <c r="H31" s="5"/>
      <c r="I31" s="5"/>
      <c r="J31" s="5"/>
      <c r="K31" s="5"/>
      <c r="L31" s="5"/>
      <c r="M31" s="13">
        <v>95401127.43</v>
      </c>
      <c r="N31" s="13">
        <v>87491244.9</v>
      </c>
      <c r="O31" s="14">
        <v>90783354.88</v>
      </c>
      <c r="P31" s="17"/>
      <c r="Q31" s="17"/>
      <c r="R31" s="17"/>
      <c r="S31" s="17"/>
      <c r="T31" s="17"/>
      <c r="U31" s="17"/>
      <c r="V31" s="7">
        <f t="shared" si="1"/>
        <v>3292109.9799999893</v>
      </c>
      <c r="W31" s="7">
        <f t="shared" si="2"/>
        <v>-4617772.550000012</v>
      </c>
      <c r="X31" s="14">
        <v>91942524.88</v>
      </c>
      <c r="Y31" s="23">
        <v>90138354.88</v>
      </c>
    </row>
    <row r="32" spans="1:25" ht="33" customHeight="1" outlineLevel="1">
      <c r="A32" s="4" t="s">
        <v>65</v>
      </c>
      <c r="B32" s="5"/>
      <c r="C32" s="5" t="s">
        <v>39</v>
      </c>
      <c r="D32" s="5" t="s">
        <v>19</v>
      </c>
      <c r="E32" s="5"/>
      <c r="F32" s="5"/>
      <c r="G32" s="5"/>
      <c r="H32" s="5"/>
      <c r="I32" s="5"/>
      <c r="J32" s="5"/>
      <c r="K32" s="5"/>
      <c r="L32" s="5"/>
      <c r="M32" s="13">
        <v>953030</v>
      </c>
      <c r="N32" s="13">
        <v>521122.5</v>
      </c>
      <c r="O32" s="14">
        <v>760700</v>
      </c>
      <c r="P32" s="17"/>
      <c r="Q32" s="17"/>
      <c r="R32" s="17"/>
      <c r="S32" s="17"/>
      <c r="T32" s="17"/>
      <c r="U32" s="17"/>
      <c r="V32" s="7">
        <f t="shared" si="1"/>
        <v>239577.5</v>
      </c>
      <c r="W32" s="7">
        <f t="shared" si="2"/>
        <v>-192330</v>
      </c>
      <c r="X32" s="14">
        <v>788700</v>
      </c>
      <c r="Y32" s="23">
        <v>793200</v>
      </c>
    </row>
    <row r="33" spans="1:25" ht="30" outlineLevel="1">
      <c r="A33" s="4" t="s">
        <v>43</v>
      </c>
      <c r="B33" s="5" t="s">
        <v>8</v>
      </c>
      <c r="C33" s="5" t="s">
        <v>39</v>
      </c>
      <c r="D33" s="5" t="s">
        <v>39</v>
      </c>
      <c r="E33" s="5" t="s">
        <v>11</v>
      </c>
      <c r="F33" s="5" t="s">
        <v>8</v>
      </c>
      <c r="G33" s="5" t="s">
        <v>8</v>
      </c>
      <c r="H33" s="5"/>
      <c r="I33" s="5"/>
      <c r="J33" s="5"/>
      <c r="K33" s="5"/>
      <c r="L33" s="5"/>
      <c r="M33" s="13">
        <v>4661051.04</v>
      </c>
      <c r="N33" s="13">
        <v>12399543</v>
      </c>
      <c r="O33" s="14">
        <v>9285357.5</v>
      </c>
      <c r="P33" s="17"/>
      <c r="Q33" s="17"/>
      <c r="R33" s="17"/>
      <c r="S33" s="17"/>
      <c r="T33" s="17"/>
      <c r="U33" s="17"/>
      <c r="V33" s="7">
        <f t="shared" si="1"/>
        <v>-3114185.5</v>
      </c>
      <c r="W33" s="7">
        <f t="shared" si="2"/>
        <v>4624306.46</v>
      </c>
      <c r="X33" s="14">
        <v>9285357.5</v>
      </c>
      <c r="Y33" s="23">
        <v>9285357.5</v>
      </c>
    </row>
    <row r="34" spans="1:25" ht="15" outlineLevel="1">
      <c r="A34" s="4" t="s">
        <v>44</v>
      </c>
      <c r="B34" s="5" t="s">
        <v>8</v>
      </c>
      <c r="C34" s="5" t="s">
        <v>39</v>
      </c>
      <c r="D34" s="5" t="s">
        <v>27</v>
      </c>
      <c r="E34" s="5" t="s">
        <v>11</v>
      </c>
      <c r="F34" s="5" t="s">
        <v>8</v>
      </c>
      <c r="G34" s="5" t="s">
        <v>8</v>
      </c>
      <c r="H34" s="5"/>
      <c r="I34" s="5"/>
      <c r="J34" s="5"/>
      <c r="K34" s="5"/>
      <c r="L34" s="5"/>
      <c r="M34" s="13">
        <v>4694141.47</v>
      </c>
      <c r="N34" s="13">
        <v>4876667.3</v>
      </c>
      <c r="O34" s="14">
        <v>4992055.29</v>
      </c>
      <c r="P34" s="17"/>
      <c r="Q34" s="17"/>
      <c r="R34" s="17"/>
      <c r="S34" s="17"/>
      <c r="T34" s="17"/>
      <c r="U34" s="17"/>
      <c r="V34" s="7">
        <f t="shared" si="1"/>
        <v>115387.99000000022</v>
      </c>
      <c r="W34" s="7">
        <f t="shared" si="2"/>
        <v>297913.8200000003</v>
      </c>
      <c r="X34" s="14">
        <v>4958056.29</v>
      </c>
      <c r="Y34" s="23">
        <v>4958056.29</v>
      </c>
    </row>
    <row r="35" spans="1:25" ht="15">
      <c r="A35" s="4" t="s">
        <v>45</v>
      </c>
      <c r="B35" s="5" t="s">
        <v>8</v>
      </c>
      <c r="C35" s="5" t="s">
        <v>46</v>
      </c>
      <c r="D35" s="5" t="s">
        <v>10</v>
      </c>
      <c r="E35" s="5" t="s">
        <v>11</v>
      </c>
      <c r="F35" s="5" t="s">
        <v>8</v>
      </c>
      <c r="G35" s="5" t="s">
        <v>8</v>
      </c>
      <c r="H35" s="5"/>
      <c r="I35" s="5"/>
      <c r="J35" s="5"/>
      <c r="K35" s="5"/>
      <c r="L35" s="5"/>
      <c r="M35" s="6">
        <f>M36+M37</f>
        <v>57791619.71</v>
      </c>
      <c r="N35" s="6">
        <f>N36+N37</f>
        <v>54639700.8</v>
      </c>
      <c r="O35" s="6">
        <f>O36+O37</f>
        <v>46123862.84</v>
      </c>
      <c r="P35" s="7">
        <v>37645900</v>
      </c>
      <c r="Q35" s="7">
        <v>0</v>
      </c>
      <c r="R35" s="7">
        <v>37645900</v>
      </c>
      <c r="S35" s="7">
        <v>0</v>
      </c>
      <c r="T35" s="7">
        <v>37645900</v>
      </c>
      <c r="U35" s="7">
        <v>0</v>
      </c>
      <c r="V35" s="7">
        <f t="shared" si="1"/>
        <v>-8515837.959999993</v>
      </c>
      <c r="W35" s="7">
        <f t="shared" si="2"/>
        <v>-11667756.869999997</v>
      </c>
      <c r="X35" s="6">
        <f>X36+X37</f>
        <v>45575316.84</v>
      </c>
      <c r="Y35" s="6">
        <f>Y36+Y37</f>
        <v>45575316.84</v>
      </c>
    </row>
    <row r="36" spans="1:25" ht="15" outlineLevel="1">
      <c r="A36" s="4" t="s">
        <v>47</v>
      </c>
      <c r="B36" s="5" t="s">
        <v>8</v>
      </c>
      <c r="C36" s="5" t="s">
        <v>46</v>
      </c>
      <c r="D36" s="5" t="s">
        <v>9</v>
      </c>
      <c r="E36" s="5" t="s">
        <v>11</v>
      </c>
      <c r="F36" s="5" t="s">
        <v>8</v>
      </c>
      <c r="G36" s="5" t="s">
        <v>8</v>
      </c>
      <c r="H36" s="5"/>
      <c r="I36" s="5"/>
      <c r="J36" s="5"/>
      <c r="K36" s="5"/>
      <c r="L36" s="5"/>
      <c r="M36" s="13">
        <v>53512564.02</v>
      </c>
      <c r="N36" s="13">
        <v>50879491.8</v>
      </c>
      <c r="O36" s="14">
        <v>43065514.18</v>
      </c>
      <c r="P36" s="17"/>
      <c r="Q36" s="17"/>
      <c r="R36" s="17"/>
      <c r="S36" s="17"/>
      <c r="T36" s="17"/>
      <c r="U36" s="17"/>
      <c r="V36" s="7">
        <f t="shared" si="1"/>
        <v>-7813977.619999997</v>
      </c>
      <c r="W36" s="7">
        <f t="shared" si="2"/>
        <v>-10447049.840000004</v>
      </c>
      <c r="X36" s="14">
        <v>42516968.18</v>
      </c>
      <c r="Y36" s="23">
        <v>42516968.18</v>
      </c>
    </row>
    <row r="37" spans="1:25" ht="30" outlineLevel="1">
      <c r="A37" s="4" t="s">
        <v>48</v>
      </c>
      <c r="B37" s="5" t="s">
        <v>8</v>
      </c>
      <c r="C37" s="5" t="s">
        <v>46</v>
      </c>
      <c r="D37" s="5" t="s">
        <v>17</v>
      </c>
      <c r="E37" s="5" t="s">
        <v>11</v>
      </c>
      <c r="F37" s="5" t="s">
        <v>8</v>
      </c>
      <c r="G37" s="5" t="s">
        <v>8</v>
      </c>
      <c r="H37" s="5"/>
      <c r="I37" s="5"/>
      <c r="J37" s="5"/>
      <c r="K37" s="5"/>
      <c r="L37" s="5"/>
      <c r="M37" s="13">
        <v>4279055.69</v>
      </c>
      <c r="N37" s="13">
        <v>3760209</v>
      </c>
      <c r="O37" s="14">
        <v>3058348.66</v>
      </c>
      <c r="P37" s="17"/>
      <c r="Q37" s="17"/>
      <c r="R37" s="17"/>
      <c r="S37" s="17"/>
      <c r="T37" s="17"/>
      <c r="U37" s="17"/>
      <c r="V37" s="7">
        <f t="shared" si="1"/>
        <v>-701860.3399999999</v>
      </c>
      <c r="W37" s="7">
        <f t="shared" si="2"/>
        <v>-1220707.0300000003</v>
      </c>
      <c r="X37" s="14">
        <v>3058348.66</v>
      </c>
      <c r="Y37" s="23">
        <v>3058348.66</v>
      </c>
    </row>
    <row r="38" spans="1:25" ht="15">
      <c r="A38" s="4" t="s">
        <v>49</v>
      </c>
      <c r="B38" s="5" t="s">
        <v>8</v>
      </c>
      <c r="C38" s="5" t="s">
        <v>50</v>
      </c>
      <c r="D38" s="5" t="s">
        <v>10</v>
      </c>
      <c r="E38" s="5" t="s">
        <v>11</v>
      </c>
      <c r="F38" s="5" t="s">
        <v>8</v>
      </c>
      <c r="G38" s="5" t="s">
        <v>8</v>
      </c>
      <c r="H38" s="5"/>
      <c r="I38" s="5"/>
      <c r="J38" s="5"/>
      <c r="K38" s="5"/>
      <c r="L38" s="5"/>
      <c r="M38" s="6">
        <f>M39+M40+M41+M42</f>
        <v>85022677.44000001</v>
      </c>
      <c r="N38" s="6">
        <f>N39+N40+N41+N42</f>
        <v>101456081.5</v>
      </c>
      <c r="O38" s="6">
        <f>O39+O40+O41+O42</f>
        <v>103683350.64000002</v>
      </c>
      <c r="P38" s="7">
        <v>17299900</v>
      </c>
      <c r="Q38" s="7">
        <v>0</v>
      </c>
      <c r="R38" s="7">
        <v>17299900</v>
      </c>
      <c r="S38" s="7">
        <v>0</v>
      </c>
      <c r="T38" s="7">
        <v>17299900</v>
      </c>
      <c r="U38" s="7">
        <v>0</v>
      </c>
      <c r="V38" s="7">
        <f t="shared" si="1"/>
        <v>2227269.1400000155</v>
      </c>
      <c r="W38" s="7">
        <f t="shared" si="2"/>
        <v>18660673.200000003</v>
      </c>
      <c r="X38" s="6">
        <f>X39+X40+X41+X42</f>
        <v>110929643.49000001</v>
      </c>
      <c r="Y38" s="6">
        <f>Y39+Y40+Y41+Y42</f>
        <v>112241403.59</v>
      </c>
    </row>
    <row r="39" spans="1:25" ht="15" outlineLevel="1">
      <c r="A39" s="4" t="s">
        <v>51</v>
      </c>
      <c r="B39" s="5" t="s">
        <v>8</v>
      </c>
      <c r="C39" s="5" t="s">
        <v>50</v>
      </c>
      <c r="D39" s="5" t="s">
        <v>9</v>
      </c>
      <c r="E39" s="5" t="s">
        <v>11</v>
      </c>
      <c r="F39" s="5" t="s">
        <v>8</v>
      </c>
      <c r="G39" s="5" t="s">
        <v>8</v>
      </c>
      <c r="H39" s="5"/>
      <c r="I39" s="5"/>
      <c r="J39" s="5"/>
      <c r="K39" s="5"/>
      <c r="L39" s="5"/>
      <c r="M39" s="13">
        <v>3263299.87</v>
      </c>
      <c r="N39" s="13">
        <v>3351688.3</v>
      </c>
      <c r="O39" s="14">
        <v>3400000</v>
      </c>
      <c r="P39" s="17"/>
      <c r="Q39" s="17"/>
      <c r="R39" s="17"/>
      <c r="S39" s="17"/>
      <c r="T39" s="17"/>
      <c r="U39" s="17"/>
      <c r="V39" s="7">
        <f t="shared" si="1"/>
        <v>48311.700000000186</v>
      </c>
      <c r="W39" s="7">
        <f t="shared" si="2"/>
        <v>136700.1299999999</v>
      </c>
      <c r="X39" s="14">
        <v>3400000</v>
      </c>
      <c r="Y39" s="23">
        <v>3400000</v>
      </c>
    </row>
    <row r="40" spans="1:25" ht="15" outlineLevel="1">
      <c r="A40" s="4" t="s">
        <v>52</v>
      </c>
      <c r="B40" s="5" t="s">
        <v>8</v>
      </c>
      <c r="C40" s="5" t="s">
        <v>50</v>
      </c>
      <c r="D40" s="5" t="s">
        <v>15</v>
      </c>
      <c r="E40" s="5" t="s">
        <v>11</v>
      </c>
      <c r="F40" s="5" t="s">
        <v>8</v>
      </c>
      <c r="G40" s="5" t="s">
        <v>8</v>
      </c>
      <c r="H40" s="5"/>
      <c r="I40" s="5"/>
      <c r="J40" s="5"/>
      <c r="K40" s="5"/>
      <c r="L40" s="5"/>
      <c r="M40" s="13">
        <v>7904493.89</v>
      </c>
      <c r="N40" s="13">
        <v>8331715</v>
      </c>
      <c r="O40" s="14">
        <v>6916172.21</v>
      </c>
      <c r="P40" s="17"/>
      <c r="Q40" s="17"/>
      <c r="R40" s="17"/>
      <c r="S40" s="17"/>
      <c r="T40" s="17"/>
      <c r="U40" s="17"/>
      <c r="V40" s="7">
        <f t="shared" si="1"/>
        <v>-1415542.79</v>
      </c>
      <c r="W40" s="7">
        <f t="shared" si="2"/>
        <v>-988321.6799999997</v>
      </c>
      <c r="X40" s="14">
        <v>7140838.48</v>
      </c>
      <c r="Y40" s="23">
        <v>7355527.9</v>
      </c>
    </row>
    <row r="41" spans="1:25" ht="15" outlineLevel="1">
      <c r="A41" s="4" t="s">
        <v>53</v>
      </c>
      <c r="B41" s="5" t="s">
        <v>8</v>
      </c>
      <c r="C41" s="5" t="s">
        <v>50</v>
      </c>
      <c r="D41" s="5" t="s">
        <v>17</v>
      </c>
      <c r="E41" s="5" t="s">
        <v>11</v>
      </c>
      <c r="F41" s="5" t="s">
        <v>8</v>
      </c>
      <c r="G41" s="5" t="s">
        <v>8</v>
      </c>
      <c r="H41" s="5"/>
      <c r="I41" s="5"/>
      <c r="J41" s="5"/>
      <c r="K41" s="5"/>
      <c r="L41" s="5"/>
      <c r="M41" s="13">
        <v>73532383.68</v>
      </c>
      <c r="N41" s="13">
        <v>89266678.2</v>
      </c>
      <c r="O41" s="14">
        <v>92817178.43</v>
      </c>
      <c r="P41" s="17"/>
      <c r="Q41" s="17"/>
      <c r="R41" s="17"/>
      <c r="S41" s="17"/>
      <c r="T41" s="17"/>
      <c r="U41" s="17"/>
      <c r="V41" s="7">
        <f t="shared" si="1"/>
        <v>3550500.230000004</v>
      </c>
      <c r="W41" s="7">
        <f t="shared" si="2"/>
        <v>19284794.75</v>
      </c>
      <c r="X41" s="14">
        <v>99838805.01</v>
      </c>
      <c r="Y41" s="23">
        <v>100935875.69</v>
      </c>
    </row>
    <row r="42" spans="1:25" ht="30" outlineLevel="1">
      <c r="A42" s="4" t="s">
        <v>54</v>
      </c>
      <c r="B42" s="5" t="s">
        <v>8</v>
      </c>
      <c r="C42" s="5" t="s">
        <v>50</v>
      </c>
      <c r="D42" s="5" t="s">
        <v>21</v>
      </c>
      <c r="E42" s="5" t="s">
        <v>11</v>
      </c>
      <c r="F42" s="5" t="s">
        <v>8</v>
      </c>
      <c r="G42" s="5" t="s">
        <v>8</v>
      </c>
      <c r="H42" s="5"/>
      <c r="I42" s="5"/>
      <c r="J42" s="5"/>
      <c r="K42" s="5"/>
      <c r="L42" s="5"/>
      <c r="M42" s="13">
        <v>322500</v>
      </c>
      <c r="N42" s="13">
        <v>506000</v>
      </c>
      <c r="O42" s="14">
        <v>550000</v>
      </c>
      <c r="P42" s="17"/>
      <c r="Q42" s="17"/>
      <c r="R42" s="17"/>
      <c r="S42" s="17"/>
      <c r="T42" s="17"/>
      <c r="U42" s="17"/>
      <c r="V42" s="7">
        <f t="shared" si="1"/>
        <v>44000</v>
      </c>
      <c r="W42" s="7">
        <f t="shared" si="2"/>
        <v>227500</v>
      </c>
      <c r="X42" s="14">
        <v>550000</v>
      </c>
      <c r="Y42" s="23">
        <v>550000</v>
      </c>
    </row>
    <row r="43" spans="1:25" ht="15">
      <c r="A43" s="4" t="s">
        <v>55</v>
      </c>
      <c r="B43" s="5" t="s">
        <v>8</v>
      </c>
      <c r="C43" s="5" t="s">
        <v>23</v>
      </c>
      <c r="D43" s="5" t="s">
        <v>10</v>
      </c>
      <c r="E43" s="5" t="s">
        <v>11</v>
      </c>
      <c r="F43" s="5" t="s">
        <v>8</v>
      </c>
      <c r="G43" s="5" t="s">
        <v>8</v>
      </c>
      <c r="H43" s="5"/>
      <c r="I43" s="5"/>
      <c r="J43" s="5"/>
      <c r="K43" s="5"/>
      <c r="L43" s="5"/>
      <c r="M43" s="6">
        <f>M44+M46</f>
        <v>113428265.24</v>
      </c>
      <c r="N43" s="6">
        <f>N44+N45+N46</f>
        <v>83124322.3</v>
      </c>
      <c r="O43" s="6">
        <f>O44+O45+O46</f>
        <v>93515804.00999999</v>
      </c>
      <c r="P43" s="7">
        <v>65267700</v>
      </c>
      <c r="Q43" s="7">
        <v>0</v>
      </c>
      <c r="R43" s="7">
        <v>65267700</v>
      </c>
      <c r="S43" s="7">
        <v>0</v>
      </c>
      <c r="T43" s="7">
        <v>65267700</v>
      </c>
      <c r="U43" s="7">
        <v>0</v>
      </c>
      <c r="V43" s="7">
        <f t="shared" si="1"/>
        <v>10391481.709999993</v>
      </c>
      <c r="W43" s="7">
        <f t="shared" si="2"/>
        <v>-19912461.230000004</v>
      </c>
      <c r="X43" s="6">
        <f>X44+X45+X46</f>
        <v>83851925.36</v>
      </c>
      <c r="Y43" s="6">
        <f>Y44+Y45+Y46</f>
        <v>84292827.61</v>
      </c>
    </row>
    <row r="44" spans="1:25" ht="15" outlineLevel="1">
      <c r="A44" s="4" t="s">
        <v>56</v>
      </c>
      <c r="B44" s="5" t="s">
        <v>8</v>
      </c>
      <c r="C44" s="5" t="s">
        <v>23</v>
      </c>
      <c r="D44" s="5" t="s">
        <v>13</v>
      </c>
      <c r="E44" s="5" t="s">
        <v>11</v>
      </c>
      <c r="F44" s="5" t="s">
        <v>8</v>
      </c>
      <c r="G44" s="5" t="s">
        <v>8</v>
      </c>
      <c r="H44" s="5"/>
      <c r="I44" s="5"/>
      <c r="J44" s="5"/>
      <c r="K44" s="5"/>
      <c r="L44" s="5"/>
      <c r="M44" s="13">
        <v>109874277.71</v>
      </c>
      <c r="N44" s="13">
        <v>71957083.7</v>
      </c>
      <c r="O44" s="14">
        <v>89368440.94</v>
      </c>
      <c r="P44" s="17"/>
      <c r="Q44" s="17"/>
      <c r="R44" s="17"/>
      <c r="S44" s="17"/>
      <c r="T44" s="17"/>
      <c r="U44" s="17"/>
      <c r="V44" s="7">
        <f t="shared" si="1"/>
        <v>17411357.239999995</v>
      </c>
      <c r="W44" s="7">
        <f t="shared" si="2"/>
        <v>-20505836.769999996</v>
      </c>
      <c r="X44" s="14">
        <v>80096934.29</v>
      </c>
      <c r="Y44" s="23">
        <v>80537836.54</v>
      </c>
    </row>
    <row r="45" spans="1:25" ht="15" outlineLevel="1">
      <c r="A45" s="4" t="s">
        <v>78</v>
      </c>
      <c r="B45" s="5"/>
      <c r="C45" s="5" t="s">
        <v>23</v>
      </c>
      <c r="D45" s="5" t="s">
        <v>15</v>
      </c>
      <c r="E45" s="5"/>
      <c r="F45" s="5"/>
      <c r="G45" s="5"/>
      <c r="H45" s="5"/>
      <c r="I45" s="5"/>
      <c r="J45" s="5"/>
      <c r="K45" s="5"/>
      <c r="L45" s="5"/>
      <c r="M45" s="13"/>
      <c r="N45" s="13">
        <v>7765128.6</v>
      </c>
      <c r="O45" s="14"/>
      <c r="P45" s="17"/>
      <c r="Q45" s="17"/>
      <c r="R45" s="17"/>
      <c r="S45" s="17"/>
      <c r="T45" s="17"/>
      <c r="U45" s="17"/>
      <c r="V45" s="7">
        <f t="shared" si="1"/>
        <v>-7765128.6</v>
      </c>
      <c r="W45" s="7">
        <f t="shared" si="2"/>
        <v>0</v>
      </c>
      <c r="X45" s="14"/>
      <c r="Y45" s="23"/>
    </row>
    <row r="46" spans="1:25" ht="30" outlineLevel="1">
      <c r="A46" s="4" t="s">
        <v>57</v>
      </c>
      <c r="B46" s="5" t="s">
        <v>8</v>
      </c>
      <c r="C46" s="5" t="s">
        <v>23</v>
      </c>
      <c r="D46" s="5" t="s">
        <v>19</v>
      </c>
      <c r="E46" s="5" t="s">
        <v>11</v>
      </c>
      <c r="F46" s="5" t="s">
        <v>8</v>
      </c>
      <c r="G46" s="5" t="s">
        <v>8</v>
      </c>
      <c r="H46" s="5"/>
      <c r="I46" s="5"/>
      <c r="J46" s="5"/>
      <c r="K46" s="5"/>
      <c r="L46" s="5"/>
      <c r="M46" s="13">
        <v>3553987.53</v>
      </c>
      <c r="N46" s="13">
        <v>3402110</v>
      </c>
      <c r="O46" s="14">
        <v>4147363.07</v>
      </c>
      <c r="P46" s="17"/>
      <c r="Q46" s="17"/>
      <c r="R46" s="17"/>
      <c r="S46" s="17"/>
      <c r="T46" s="17"/>
      <c r="U46" s="17"/>
      <c r="V46" s="7">
        <f t="shared" si="1"/>
        <v>745253.0699999998</v>
      </c>
      <c r="W46" s="7">
        <f t="shared" si="2"/>
        <v>593375.54</v>
      </c>
      <c r="X46" s="14">
        <v>3754991.07</v>
      </c>
      <c r="Y46" s="23">
        <v>3754991.07</v>
      </c>
    </row>
    <row r="47" spans="1:25" ht="30">
      <c r="A47" s="4" t="s">
        <v>58</v>
      </c>
      <c r="B47" s="5" t="s">
        <v>8</v>
      </c>
      <c r="C47" s="5" t="s">
        <v>32</v>
      </c>
      <c r="D47" s="5" t="s">
        <v>10</v>
      </c>
      <c r="E47" s="5" t="s">
        <v>11</v>
      </c>
      <c r="F47" s="5" t="s">
        <v>8</v>
      </c>
      <c r="G47" s="5" t="s">
        <v>8</v>
      </c>
      <c r="H47" s="5"/>
      <c r="I47" s="5"/>
      <c r="J47" s="5"/>
      <c r="K47" s="5"/>
      <c r="L47" s="5"/>
      <c r="M47" s="16">
        <f>M48</f>
        <v>3406178.26</v>
      </c>
      <c r="N47" s="16">
        <f>N48</f>
        <v>3090368</v>
      </c>
      <c r="O47" s="16">
        <f>O48</f>
        <v>3407200</v>
      </c>
      <c r="P47" s="7">
        <v>2100000</v>
      </c>
      <c r="Q47" s="7">
        <v>0</v>
      </c>
      <c r="R47" s="7">
        <v>2100000</v>
      </c>
      <c r="S47" s="7">
        <v>0</v>
      </c>
      <c r="T47" s="7">
        <v>2100000</v>
      </c>
      <c r="U47" s="7">
        <v>0</v>
      </c>
      <c r="V47" s="7">
        <f t="shared" si="1"/>
        <v>316832</v>
      </c>
      <c r="W47" s="7">
        <f t="shared" si="2"/>
        <v>1021.7400000002235</v>
      </c>
      <c r="X47" s="16">
        <f>X48</f>
        <v>3407000</v>
      </c>
      <c r="Y47" s="16">
        <f>Y48</f>
        <v>3407000</v>
      </c>
    </row>
    <row r="48" spans="1:25" ht="15" outlineLevel="1">
      <c r="A48" s="4" t="s">
        <v>59</v>
      </c>
      <c r="B48" s="5" t="s">
        <v>8</v>
      </c>
      <c r="C48" s="5" t="s">
        <v>32</v>
      </c>
      <c r="D48" s="5" t="s">
        <v>13</v>
      </c>
      <c r="E48" s="5" t="s">
        <v>11</v>
      </c>
      <c r="F48" s="5" t="s">
        <v>8</v>
      </c>
      <c r="G48" s="5" t="s">
        <v>8</v>
      </c>
      <c r="H48" s="5"/>
      <c r="I48" s="5"/>
      <c r="J48" s="5"/>
      <c r="K48" s="5"/>
      <c r="L48" s="5"/>
      <c r="M48" s="13">
        <v>3406178.26</v>
      </c>
      <c r="N48" s="13">
        <v>3090368</v>
      </c>
      <c r="O48" s="14">
        <v>3407200</v>
      </c>
      <c r="P48" s="17"/>
      <c r="Q48" s="17"/>
      <c r="R48" s="17"/>
      <c r="S48" s="17"/>
      <c r="T48" s="17"/>
      <c r="U48" s="17"/>
      <c r="V48" s="7">
        <f t="shared" si="1"/>
        <v>316832</v>
      </c>
      <c r="W48" s="7">
        <f t="shared" si="2"/>
        <v>1021.7400000002235</v>
      </c>
      <c r="X48" s="14">
        <v>3407000</v>
      </c>
      <c r="Y48" s="23">
        <v>3407000</v>
      </c>
    </row>
    <row r="49" spans="1:25" ht="45">
      <c r="A49" s="4" t="s">
        <v>60</v>
      </c>
      <c r="B49" s="5" t="s">
        <v>8</v>
      </c>
      <c r="C49" s="5" t="s">
        <v>25</v>
      </c>
      <c r="D49" s="5" t="s">
        <v>10</v>
      </c>
      <c r="E49" s="5" t="s">
        <v>11</v>
      </c>
      <c r="F49" s="5" t="s">
        <v>8</v>
      </c>
      <c r="G49" s="5" t="s">
        <v>8</v>
      </c>
      <c r="H49" s="5"/>
      <c r="I49" s="5"/>
      <c r="J49" s="5"/>
      <c r="K49" s="5"/>
      <c r="L49" s="5"/>
      <c r="M49" s="6">
        <f>M50</f>
        <v>7420489.98</v>
      </c>
      <c r="N49" s="6">
        <f>N50</f>
        <v>1638966</v>
      </c>
      <c r="O49" s="6">
        <f>O50</f>
        <v>13878977.63</v>
      </c>
      <c r="P49" s="7">
        <v>6959900</v>
      </c>
      <c r="Q49" s="7">
        <v>0</v>
      </c>
      <c r="R49" s="7">
        <v>6959900</v>
      </c>
      <c r="S49" s="7">
        <v>0</v>
      </c>
      <c r="T49" s="7">
        <v>6959900</v>
      </c>
      <c r="U49" s="7">
        <v>0</v>
      </c>
      <c r="V49" s="7">
        <f t="shared" si="1"/>
        <v>12240011.63</v>
      </c>
      <c r="W49" s="7">
        <f t="shared" si="2"/>
        <v>6458487.65</v>
      </c>
      <c r="X49" s="6">
        <f>X50</f>
        <v>5819021.03</v>
      </c>
      <c r="Y49" s="6">
        <f>Y50</f>
        <v>2111765.62</v>
      </c>
    </row>
    <row r="50" spans="1:25" ht="30" outlineLevel="1">
      <c r="A50" s="8" t="s">
        <v>61</v>
      </c>
      <c r="B50" s="9" t="s">
        <v>8</v>
      </c>
      <c r="C50" s="9" t="s">
        <v>25</v>
      </c>
      <c r="D50" s="9" t="s">
        <v>9</v>
      </c>
      <c r="E50" s="9" t="s">
        <v>11</v>
      </c>
      <c r="F50" s="9" t="s">
        <v>8</v>
      </c>
      <c r="G50" s="9" t="s">
        <v>8</v>
      </c>
      <c r="H50" s="9"/>
      <c r="I50" s="9"/>
      <c r="J50" s="5"/>
      <c r="K50" s="5"/>
      <c r="L50" s="5"/>
      <c r="M50" s="18">
        <v>7420489.98</v>
      </c>
      <c r="N50" s="18">
        <v>1638966</v>
      </c>
      <c r="O50" s="19">
        <v>13878977.63</v>
      </c>
      <c r="P50" s="20"/>
      <c r="Q50" s="20"/>
      <c r="R50" s="20"/>
      <c r="S50" s="20"/>
      <c r="T50" s="20"/>
      <c r="U50" s="20"/>
      <c r="V50" s="7">
        <f t="shared" si="1"/>
        <v>12240011.63</v>
      </c>
      <c r="W50" s="7">
        <f t="shared" si="2"/>
        <v>6458487.65</v>
      </c>
      <c r="X50" s="19">
        <v>5819021.03</v>
      </c>
      <c r="Y50" s="24">
        <v>2111765.62</v>
      </c>
    </row>
    <row r="51" spans="1:25" ht="18" customHeight="1">
      <c r="A51" s="28" t="s">
        <v>62</v>
      </c>
      <c r="B51" s="29"/>
      <c r="C51" s="29"/>
      <c r="D51" s="29"/>
      <c r="E51" s="29"/>
      <c r="F51" s="29"/>
      <c r="G51" s="29"/>
      <c r="H51" s="29"/>
      <c r="I51" s="29"/>
      <c r="J51" s="10"/>
      <c r="K51" s="10"/>
      <c r="L51" s="10"/>
      <c r="M51" s="11">
        <f>M5+M13+M16+M23+M28+M35+M38+M43+M47+M49</f>
        <v>1958275597.8100002</v>
      </c>
      <c r="N51" s="11">
        <f>N5+N13+N16+N23+N28+N35+N38+N43+N47+N49</f>
        <v>1581285978.61</v>
      </c>
      <c r="O51" s="11">
        <f>O5+O13+O16+O23+O28+O35+O38+O43+O47+O49</f>
        <v>1701110693.5900002</v>
      </c>
      <c r="P51" s="12">
        <v>1081088387</v>
      </c>
      <c r="Q51" s="12">
        <v>0</v>
      </c>
      <c r="R51" s="12">
        <v>1081088387</v>
      </c>
      <c r="S51" s="12">
        <v>0</v>
      </c>
      <c r="T51" s="12">
        <v>1081088387</v>
      </c>
      <c r="U51" s="12">
        <v>0</v>
      </c>
      <c r="V51" s="7">
        <f>V5+V13+V16+V23+V28+V35+V38+V43+V47+V49</f>
        <v>119824714.98000005</v>
      </c>
      <c r="W51" s="7">
        <f t="shared" si="2"/>
        <v>-257164904.22000003</v>
      </c>
      <c r="X51" s="11">
        <f>X5+X13+X16+X23+X28+X35+X38+X43+X47+X49</f>
        <v>1573367329.5099998</v>
      </c>
      <c r="Y51" s="11">
        <f>Y5+Y13+Y16+Y23+Y28+Y35+Y38+Y43+Y47+Y49</f>
        <v>1600727895.6399996</v>
      </c>
    </row>
    <row r="52" spans="1:25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5" ht="15">
      <c r="V55" s="25"/>
    </row>
  </sheetData>
  <sheetProtection/>
  <mergeCells count="5">
    <mergeCell ref="A2:Y2"/>
    <mergeCell ref="A51:I51"/>
    <mergeCell ref="A53:Y53"/>
    <mergeCell ref="A3:Y3"/>
    <mergeCell ref="A1:Y1"/>
  </mergeCells>
  <printOptions/>
  <pageMargins left="0.7874015748031497" right="0.5905511811023623" top="0.5905511811023623" bottom="0.5905511811023623" header="0.3937007874015748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</dc:creator>
  <cp:keywords/>
  <dc:description/>
  <cp:lastModifiedBy>Polina</cp:lastModifiedBy>
  <cp:lastPrinted>2021-11-15T03:51:06Z</cp:lastPrinted>
  <dcterms:created xsi:type="dcterms:W3CDTF">2018-02-13T05:50:29Z</dcterms:created>
  <dcterms:modified xsi:type="dcterms:W3CDTF">2021-11-16T01:28:10Z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03.10.2017 12_13_11)</vt:lpwstr>
  </property>
  <property fmtid="{D5CDD505-2E9C-101B-9397-08002B2CF9AE}" pid="3" name="Версия клиента">
    <vt:lpwstr>17.4.6.1220</vt:lpwstr>
  </property>
  <property fmtid="{D5CDD505-2E9C-101B-9397-08002B2CF9AE}" pid="4" name="Версия базы">
    <vt:lpwstr>17.4.4463.0</vt:lpwstr>
  </property>
  <property fmtid="{D5CDD505-2E9C-101B-9397-08002B2CF9AE}" pid="5" name="Тип сервера">
    <vt:lpwstr>MSSQL</vt:lpwstr>
  </property>
  <property fmtid="{D5CDD505-2E9C-101B-9397-08002B2CF9AE}" pid="6" name="Сервер">
    <vt:lpwstr>GIS_GKH</vt:lpwstr>
  </property>
  <property fmtid="{D5CDD505-2E9C-101B-9397-08002B2CF9AE}" pid="7" name="База">
    <vt:lpwstr>BKS_2018</vt:lpwstr>
  </property>
  <property fmtid="{D5CDD505-2E9C-101B-9397-08002B2CF9AE}" pid="8" name="Пользователь">
    <vt:lpwstr>людмила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 (новый от 03.10.2017 12:13:11)</vt:lpwstr>
  </property>
  <property fmtid="{D5CDD505-2E9C-101B-9397-08002B2CF9AE}" pid="11" name="Код отчета">
    <vt:lpwstr>C8DC382CF82E4D378ECBADF56A985F</vt:lpwstr>
  </property>
  <property fmtid="{D5CDD505-2E9C-101B-9397-08002B2CF9AE}" pid="12" name="Локальная база">
    <vt:lpwstr>не используется</vt:lpwstr>
  </property>
</Properties>
</file>